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 defaultThemeVersion="164011"/>
  <workbookProtection workbookAlgorithmName="SHA-512" workbookHashValue="whi5wOXzhWa95CVWiRBsUlfP5ftaW/PW0tIPr+O2xojzsegw/RGv3ADOfQOKzpoQ1t9GUtPu0fS6RTOlevkRtw==" workbookSaltValue="p9oIKTQNaV/b2HOJcjeOCw==" workbookSpinCount="100000" lockStructure="1"/>
  <bookViews>
    <workbookView xWindow="0" yWindow="0" windowWidth="28800" windowHeight="11870"/>
  </bookViews>
  <sheets>
    <sheet name="Frontespizio" sheetId="1" r:id="rId1"/>
    <sheet name="Dati di Input" sheetId="3" r:id="rId2"/>
    <sheet name="Output Analisi" sheetId="4" r:id="rId3"/>
    <sheet name="calcolo" sheetId="5" state="hidden" r:id="rId4"/>
    <sheet name="elenchi" sheetId="6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" l="1"/>
  <c r="C5" i="5" l="1"/>
  <c r="C8" i="3" l="1"/>
  <c r="F12" i="5" l="1"/>
  <c r="G12" i="5" s="1"/>
  <c r="H12" i="5" s="1"/>
  <c r="I12" i="5" s="1"/>
  <c r="J12" i="5" s="1"/>
  <c r="K12" i="5" s="1"/>
  <c r="F8" i="5"/>
  <c r="G8" i="5" s="1"/>
  <c r="H8" i="5" s="1"/>
  <c r="I8" i="5" s="1"/>
  <c r="J8" i="5" s="1"/>
  <c r="K8" i="5" s="1"/>
  <c r="L8" i="5" s="1"/>
  <c r="M8" i="5" s="1"/>
  <c r="N8" i="5" s="1"/>
  <c r="O8" i="5" s="1"/>
  <c r="P8" i="5" s="1"/>
  <c r="Q8" i="5" s="1"/>
  <c r="R8" i="5" s="1"/>
  <c r="S8" i="5" s="1"/>
  <c r="T8" i="5" s="1"/>
  <c r="U8" i="5" s="1"/>
  <c r="V8" i="5" s="1"/>
  <c r="W8" i="5" s="1"/>
  <c r="X8" i="5" s="1"/>
  <c r="C4" i="5" l="1"/>
  <c r="D18" i="4" l="1"/>
  <c r="I10" i="3" l="1"/>
  <c r="Y12" i="5" l="1"/>
  <c r="I12" i="3" l="1"/>
  <c r="I13" i="3" s="1"/>
  <c r="F13" i="3" l="1"/>
  <c r="F14" i="3" s="1"/>
  <c r="E18" i="5" l="1"/>
  <c r="E19" i="5" s="1"/>
  <c r="E20" i="5" s="1"/>
  <c r="O51" i="5"/>
  <c r="P51" i="5"/>
  <c r="Q51" i="5"/>
  <c r="R51" i="5"/>
  <c r="S51" i="5"/>
  <c r="T51" i="5"/>
  <c r="U51" i="5"/>
  <c r="V51" i="5"/>
  <c r="W51" i="5"/>
  <c r="X51" i="5"/>
  <c r="E41" i="5"/>
  <c r="F41" i="5" s="1"/>
  <c r="G41" i="5" s="1"/>
  <c r="H41" i="5" s="1"/>
  <c r="I41" i="5" s="1"/>
  <c r="J41" i="5" s="1"/>
  <c r="K41" i="5" s="1"/>
  <c r="L41" i="5" s="1"/>
  <c r="M41" i="5" s="1"/>
  <c r="N41" i="5" s="1"/>
  <c r="O41" i="5" s="1"/>
  <c r="P41" i="5" s="1"/>
  <c r="Q41" i="5" s="1"/>
  <c r="R41" i="5" s="1"/>
  <c r="S41" i="5" s="1"/>
  <c r="T41" i="5" s="1"/>
  <c r="U41" i="5" s="1"/>
  <c r="V41" i="5" s="1"/>
  <c r="W41" i="5" s="1"/>
  <c r="X41" i="5" s="1"/>
  <c r="O28" i="5"/>
  <c r="P28" i="5"/>
  <c r="Q28" i="5"/>
  <c r="R28" i="5"/>
  <c r="S28" i="5"/>
  <c r="T28" i="5"/>
  <c r="U28" i="5"/>
  <c r="V28" i="5"/>
  <c r="W28" i="5"/>
  <c r="X28" i="5"/>
  <c r="E42" i="5" l="1"/>
  <c r="F42" i="5"/>
  <c r="F43" i="5" s="1"/>
  <c r="G42" i="5"/>
  <c r="F18" i="5"/>
  <c r="G18" i="5" s="1"/>
  <c r="G43" i="5" l="1"/>
  <c r="E43" i="5"/>
  <c r="F19" i="5"/>
  <c r="G19" i="5"/>
  <c r="H18" i="5"/>
  <c r="E45" i="5" l="1"/>
  <c r="I18" i="5"/>
  <c r="H19" i="5"/>
  <c r="J18" i="5" l="1"/>
  <c r="I19" i="5"/>
  <c r="K18" i="5" l="1"/>
  <c r="J19" i="5"/>
  <c r="L18" i="5" l="1"/>
  <c r="K19" i="5"/>
  <c r="M18" i="5" l="1"/>
  <c r="L19" i="5"/>
  <c r="N18" i="5" l="1"/>
  <c r="M19" i="5"/>
  <c r="O18" i="5" l="1"/>
  <c r="N19" i="5"/>
  <c r="P18" i="5" l="1"/>
  <c r="O19" i="5"/>
  <c r="Q18" i="5" l="1"/>
  <c r="P19" i="5"/>
  <c r="R18" i="5" l="1"/>
  <c r="Q19" i="5"/>
  <c r="S18" i="5" l="1"/>
  <c r="R19" i="5"/>
  <c r="T18" i="5" l="1"/>
  <c r="S19" i="5"/>
  <c r="U18" i="5" l="1"/>
  <c r="T19" i="5"/>
  <c r="V18" i="5" l="1"/>
  <c r="U19" i="5"/>
  <c r="W18" i="5" l="1"/>
  <c r="V19" i="5"/>
  <c r="X18" i="5" l="1"/>
  <c r="X19" i="5" s="1"/>
  <c r="W19" i="5"/>
  <c r="C6" i="5" l="1"/>
  <c r="C3" i="5"/>
  <c r="D16" i="4" s="1"/>
  <c r="E47" i="5" l="1"/>
  <c r="E28" i="5" l="1"/>
  <c r="F51" i="5"/>
  <c r="E51" i="5"/>
  <c r="F28" i="5"/>
  <c r="D15" i="4"/>
  <c r="N51" i="5"/>
  <c r="I28" i="5"/>
  <c r="D17" i="5"/>
  <c r="G51" i="5"/>
  <c r="J28" i="5"/>
  <c r="H51" i="5"/>
  <c r="K28" i="5"/>
  <c r="I51" i="5"/>
  <c r="J51" i="5"/>
  <c r="M28" i="5"/>
  <c r="L51" i="5"/>
  <c r="G28" i="5"/>
  <c r="M51" i="5"/>
  <c r="H28" i="5"/>
  <c r="K51" i="5"/>
  <c r="N28" i="5"/>
  <c r="L28" i="5"/>
  <c r="I47" i="5"/>
  <c r="Q47" i="5"/>
  <c r="I24" i="5"/>
  <c r="Q24" i="5"/>
  <c r="E24" i="5"/>
  <c r="F24" i="5"/>
  <c r="J47" i="5"/>
  <c r="R47" i="5"/>
  <c r="J24" i="5"/>
  <c r="R24" i="5"/>
  <c r="V24" i="5"/>
  <c r="W24" i="5"/>
  <c r="K47" i="5"/>
  <c r="S47" i="5"/>
  <c r="K24" i="5"/>
  <c r="S24" i="5"/>
  <c r="L47" i="5"/>
  <c r="T47" i="5"/>
  <c r="L24" i="5"/>
  <c r="T24" i="5"/>
  <c r="M47" i="5"/>
  <c r="U47" i="5"/>
  <c r="M24" i="5"/>
  <c r="U24" i="5"/>
  <c r="F47" i="5"/>
  <c r="N47" i="5"/>
  <c r="V47" i="5"/>
  <c r="N24" i="5"/>
  <c r="G24" i="5"/>
  <c r="G47" i="5"/>
  <c r="O47" i="5"/>
  <c r="W47" i="5"/>
  <c r="O24" i="5"/>
  <c r="H47" i="5"/>
  <c r="P47" i="5"/>
  <c r="X47" i="5"/>
  <c r="H24" i="5"/>
  <c r="P24" i="5"/>
  <c r="X24" i="5"/>
  <c r="G26" i="5" l="1"/>
  <c r="T26" i="5"/>
  <c r="K26" i="5"/>
  <c r="H26" i="5"/>
  <c r="U26" i="5"/>
  <c r="R26" i="5"/>
  <c r="L26" i="5"/>
  <c r="Q26" i="5"/>
  <c r="O26" i="5"/>
  <c r="E26" i="5"/>
  <c r="X26" i="5"/>
  <c r="M26" i="5"/>
  <c r="S26" i="5"/>
  <c r="J26" i="5"/>
  <c r="V26" i="5"/>
  <c r="I26" i="5"/>
  <c r="N26" i="5"/>
  <c r="F26" i="5"/>
  <c r="P26" i="5"/>
  <c r="W26" i="5"/>
  <c r="F13" i="5"/>
  <c r="F44" i="5" s="1"/>
  <c r="G13" i="5"/>
  <c r="G44" i="5" s="1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E13" i="5"/>
  <c r="E44" i="5" s="1"/>
  <c r="E46" i="5" s="1"/>
  <c r="E48" i="5" s="1"/>
  <c r="D19" i="4"/>
  <c r="D40" i="5" s="1"/>
  <c r="D32" i="5" l="1"/>
  <c r="D33" i="5" l="1"/>
  <c r="H42" i="5" l="1"/>
  <c r="I42" i="5"/>
  <c r="J42" i="5"/>
  <c r="K42" i="5"/>
  <c r="L42" i="5"/>
  <c r="M42" i="5"/>
  <c r="N42" i="5"/>
  <c r="O42" i="5"/>
  <c r="P42" i="5"/>
  <c r="P44" i="5" s="1"/>
  <c r="Q42" i="5"/>
  <c r="Q44" i="5" s="1"/>
  <c r="P43" i="5" l="1"/>
  <c r="P45" i="5" s="1"/>
  <c r="L44" i="5"/>
  <c r="L43" i="5"/>
  <c r="L45" i="5" s="1"/>
  <c r="K44" i="5"/>
  <c r="K43" i="5"/>
  <c r="K45" i="5" s="1"/>
  <c r="J44" i="5"/>
  <c r="J43" i="5"/>
  <c r="J45" i="5" s="1"/>
  <c r="I44" i="5"/>
  <c r="I43" i="5"/>
  <c r="I45" i="5" s="1"/>
  <c r="H44" i="5"/>
  <c r="H43" i="5"/>
  <c r="H45" i="5" s="1"/>
  <c r="O44" i="5"/>
  <c r="O43" i="5"/>
  <c r="O45" i="5" s="1"/>
  <c r="G45" i="5"/>
  <c r="N44" i="5"/>
  <c r="N43" i="5"/>
  <c r="N45" i="5" s="1"/>
  <c r="F45" i="5"/>
  <c r="M44" i="5"/>
  <c r="M43" i="5"/>
  <c r="M45" i="5" s="1"/>
  <c r="R42" i="5"/>
  <c r="R44" i="5" s="1"/>
  <c r="Q43" i="5"/>
  <c r="Q45" i="5" s="1"/>
  <c r="O21" i="5"/>
  <c r="O20" i="5"/>
  <c r="O22" i="5" s="1"/>
  <c r="E21" i="5"/>
  <c r="E22" i="5"/>
  <c r="G21" i="5"/>
  <c r="G20" i="5"/>
  <c r="G22" i="5" s="1"/>
  <c r="T20" i="5"/>
  <c r="T22" i="5" s="1"/>
  <c r="T21" i="5"/>
  <c r="I20" i="5"/>
  <c r="I22" i="5" s="1"/>
  <c r="I21" i="5"/>
  <c r="L21" i="5"/>
  <c r="L20" i="5"/>
  <c r="L22" i="5" s="1"/>
  <c r="S20" i="5"/>
  <c r="S22" i="5" s="1"/>
  <c r="S21" i="5"/>
  <c r="Q21" i="5"/>
  <c r="Q20" i="5"/>
  <c r="Q22" i="5" s="1"/>
  <c r="U20" i="5"/>
  <c r="U22" i="5" s="1"/>
  <c r="U21" i="5"/>
  <c r="M20" i="5"/>
  <c r="M22" i="5" s="1"/>
  <c r="M21" i="5"/>
  <c r="X20" i="5"/>
  <c r="X22" i="5" s="1"/>
  <c r="X21" i="5"/>
  <c r="K20" i="5"/>
  <c r="K22" i="5" s="1"/>
  <c r="K21" i="5"/>
  <c r="P21" i="5"/>
  <c r="P20" i="5"/>
  <c r="P22" i="5" s="1"/>
  <c r="V21" i="5"/>
  <c r="V20" i="5"/>
  <c r="V22" i="5" s="1"/>
  <c r="R20" i="5"/>
  <c r="R22" i="5" s="1"/>
  <c r="R21" i="5"/>
  <c r="H21" i="5"/>
  <c r="H20" i="5"/>
  <c r="H22" i="5" s="1"/>
  <c r="N21" i="5"/>
  <c r="N20" i="5"/>
  <c r="N22" i="5" s="1"/>
  <c r="J20" i="5"/>
  <c r="J22" i="5" s="1"/>
  <c r="J21" i="5"/>
  <c r="W21" i="5"/>
  <c r="W20" i="5"/>
  <c r="W22" i="5" s="1"/>
  <c r="F21" i="5"/>
  <c r="F20" i="5"/>
  <c r="F22" i="5" s="1"/>
  <c r="D34" i="5"/>
  <c r="F49" i="5" l="1"/>
  <c r="F52" i="5" s="1"/>
  <c r="F53" i="5" s="1"/>
  <c r="G49" i="5"/>
  <c r="G52" i="5" s="1"/>
  <c r="G53" i="5" s="1"/>
  <c r="O49" i="5"/>
  <c r="H49" i="5"/>
  <c r="P49" i="5"/>
  <c r="X49" i="5"/>
  <c r="I49" i="5"/>
  <c r="Q49" i="5"/>
  <c r="E49" i="5"/>
  <c r="R49" i="5"/>
  <c r="W49" i="5"/>
  <c r="J49" i="5"/>
  <c r="K49" i="5"/>
  <c r="S49" i="5"/>
  <c r="V49" i="5"/>
  <c r="L49" i="5"/>
  <c r="T49" i="5"/>
  <c r="U49" i="5"/>
  <c r="N49" i="5"/>
  <c r="M49" i="5"/>
  <c r="P46" i="5"/>
  <c r="P48" i="5" s="1"/>
  <c r="R43" i="5"/>
  <c r="R45" i="5" s="1"/>
  <c r="N46" i="5"/>
  <c r="N48" i="5" s="1"/>
  <c r="I46" i="5"/>
  <c r="I48" i="5" s="1"/>
  <c r="G46" i="5"/>
  <c r="G48" i="5" s="1"/>
  <c r="J46" i="5"/>
  <c r="J48" i="5" s="1"/>
  <c r="M46" i="5"/>
  <c r="M48" i="5" s="1"/>
  <c r="O46" i="5"/>
  <c r="O48" i="5" s="1"/>
  <c r="K46" i="5"/>
  <c r="K48" i="5" s="1"/>
  <c r="F46" i="5"/>
  <c r="F48" i="5" s="1"/>
  <c r="H46" i="5"/>
  <c r="H48" i="5" s="1"/>
  <c r="L46" i="5"/>
  <c r="L48" i="5" s="1"/>
  <c r="S42" i="5"/>
  <c r="S44" i="5" s="1"/>
  <c r="Q46" i="5"/>
  <c r="Q48" i="5" s="1"/>
  <c r="K29" i="5"/>
  <c r="K30" i="5" s="1"/>
  <c r="K23" i="5"/>
  <c r="K25" i="5" s="1"/>
  <c r="T29" i="5"/>
  <c r="T30" i="5" s="1"/>
  <c r="T23" i="5"/>
  <c r="T25" i="5" s="1"/>
  <c r="F23" i="5"/>
  <c r="F25" i="5" s="1"/>
  <c r="F29" i="5"/>
  <c r="F30" i="5" s="1"/>
  <c r="R29" i="5"/>
  <c r="R30" i="5" s="1"/>
  <c r="R23" i="5"/>
  <c r="R25" i="5" s="1"/>
  <c r="X23" i="5"/>
  <c r="X25" i="5" s="1"/>
  <c r="X29" i="5"/>
  <c r="X30" i="5" s="1"/>
  <c r="S29" i="5"/>
  <c r="S30" i="5" s="1"/>
  <c r="S23" i="5"/>
  <c r="S25" i="5" s="1"/>
  <c r="G23" i="5"/>
  <c r="G25" i="5" s="1"/>
  <c r="G29" i="5"/>
  <c r="G30" i="5" s="1"/>
  <c r="V23" i="5"/>
  <c r="V25" i="5" s="1"/>
  <c r="V29" i="5"/>
  <c r="V30" i="5" s="1"/>
  <c r="L29" i="5"/>
  <c r="L30" i="5" s="1"/>
  <c r="L23" i="5"/>
  <c r="L25" i="5" s="1"/>
  <c r="E23" i="5"/>
  <c r="E25" i="5" s="1"/>
  <c r="E29" i="5"/>
  <c r="E30" i="5" s="1"/>
  <c r="W23" i="5"/>
  <c r="W25" i="5" s="1"/>
  <c r="W29" i="5"/>
  <c r="W30" i="5" s="1"/>
  <c r="M29" i="5"/>
  <c r="M30" i="5" s="1"/>
  <c r="M23" i="5"/>
  <c r="M25" i="5" s="1"/>
  <c r="Q29" i="5"/>
  <c r="Q30" i="5" s="1"/>
  <c r="Q23" i="5"/>
  <c r="Q25" i="5" s="1"/>
  <c r="J29" i="5"/>
  <c r="J30" i="5" s="1"/>
  <c r="J23" i="5"/>
  <c r="J25" i="5" s="1"/>
  <c r="N23" i="5"/>
  <c r="N25" i="5" s="1"/>
  <c r="N29" i="5"/>
  <c r="N30" i="5" s="1"/>
  <c r="P29" i="5"/>
  <c r="P30" i="5" s="1"/>
  <c r="P23" i="5"/>
  <c r="P25" i="5" s="1"/>
  <c r="O23" i="5"/>
  <c r="O25" i="5" s="1"/>
  <c r="O29" i="5"/>
  <c r="O30" i="5" s="1"/>
  <c r="H23" i="5"/>
  <c r="H25" i="5" s="1"/>
  <c r="H29" i="5"/>
  <c r="H30" i="5" s="1"/>
  <c r="U23" i="5"/>
  <c r="U25" i="5" s="1"/>
  <c r="U29" i="5"/>
  <c r="U30" i="5" s="1"/>
  <c r="I29" i="5"/>
  <c r="I30" i="5" s="1"/>
  <c r="I23" i="5"/>
  <c r="I25" i="5" s="1"/>
  <c r="E34" i="5" l="1"/>
  <c r="E27" i="5"/>
  <c r="E32" i="5"/>
  <c r="D57" i="5"/>
  <c r="K52" i="5"/>
  <c r="K53" i="5" s="1"/>
  <c r="L52" i="5"/>
  <c r="L53" i="5" s="1"/>
  <c r="M52" i="5"/>
  <c r="M53" i="5" s="1"/>
  <c r="N52" i="5"/>
  <c r="N53" i="5" s="1"/>
  <c r="P52" i="5"/>
  <c r="P53" i="5" s="1"/>
  <c r="O52" i="5"/>
  <c r="O53" i="5" s="1"/>
  <c r="H52" i="5"/>
  <c r="H53" i="5" s="1"/>
  <c r="I52" i="5"/>
  <c r="I53" i="5" s="1"/>
  <c r="Q52" i="5"/>
  <c r="Q53" i="5" s="1"/>
  <c r="E52" i="5"/>
  <c r="J52" i="5"/>
  <c r="J53" i="5" s="1"/>
  <c r="R52" i="5"/>
  <c r="R53" i="5" s="1"/>
  <c r="R46" i="5"/>
  <c r="R48" i="5" s="1"/>
  <c r="S43" i="5"/>
  <c r="S45" i="5" s="1"/>
  <c r="D55" i="5"/>
  <c r="T42" i="5"/>
  <c r="T44" i="5" s="1"/>
  <c r="Q32" i="5"/>
  <c r="Q36" i="5" s="1"/>
  <c r="K34" i="5"/>
  <c r="X34" i="5"/>
  <c r="L34" i="5"/>
  <c r="I32" i="5"/>
  <c r="I36" i="5" s="1"/>
  <c r="P34" i="5"/>
  <c r="R32" i="5"/>
  <c r="R36" i="5" s="1"/>
  <c r="H34" i="5"/>
  <c r="O32" i="5"/>
  <c r="O36" i="5" s="1"/>
  <c r="W34" i="5"/>
  <c r="G34" i="5"/>
  <c r="J34" i="5"/>
  <c r="S32" i="5"/>
  <c r="S36" i="5" s="1"/>
  <c r="T34" i="5"/>
  <c r="I27" i="5"/>
  <c r="P27" i="5"/>
  <c r="M32" i="5"/>
  <c r="M36" i="5" s="1"/>
  <c r="M27" i="5"/>
  <c r="M31" i="5" s="1"/>
  <c r="V34" i="5"/>
  <c r="R27" i="5"/>
  <c r="S27" i="5"/>
  <c r="T27" i="5"/>
  <c r="M34" i="5"/>
  <c r="N32" i="5"/>
  <c r="N36" i="5" s="1"/>
  <c r="N27" i="5"/>
  <c r="N31" i="5" s="1"/>
  <c r="F32" i="5"/>
  <c r="F36" i="5" s="1"/>
  <c r="F27" i="5"/>
  <c r="F31" i="5" s="1"/>
  <c r="J27" i="5"/>
  <c r="H27" i="5"/>
  <c r="V32" i="5"/>
  <c r="V36" i="5" s="1"/>
  <c r="V27" i="5"/>
  <c r="V31" i="5" s="1"/>
  <c r="N34" i="5"/>
  <c r="U32" i="5"/>
  <c r="U36" i="5" s="1"/>
  <c r="U27" i="5"/>
  <c r="U31" i="5" s="1"/>
  <c r="G27" i="5"/>
  <c r="Q27" i="5"/>
  <c r="L27" i="5"/>
  <c r="K27" i="5"/>
  <c r="U34" i="5"/>
  <c r="F34" i="5"/>
  <c r="W27" i="5"/>
  <c r="O27" i="5"/>
  <c r="X27" i="5"/>
  <c r="E36" i="5" l="1"/>
  <c r="E53" i="5"/>
  <c r="E57" i="5" s="1"/>
  <c r="E31" i="5"/>
  <c r="F57" i="5"/>
  <c r="Q57" i="5"/>
  <c r="M57" i="5"/>
  <c r="I55" i="5"/>
  <c r="I59" i="5" s="1"/>
  <c r="L57" i="5"/>
  <c r="H57" i="5"/>
  <c r="K57" i="5"/>
  <c r="O57" i="5"/>
  <c r="G57" i="5"/>
  <c r="R57" i="5"/>
  <c r="P55" i="5"/>
  <c r="P59" i="5" s="1"/>
  <c r="J57" i="5"/>
  <c r="N57" i="5"/>
  <c r="E33" i="5"/>
  <c r="F33" i="5" s="1"/>
  <c r="M50" i="5"/>
  <c r="L50" i="5"/>
  <c r="Q50" i="5"/>
  <c r="P50" i="5"/>
  <c r="I50" i="5"/>
  <c r="N50" i="5"/>
  <c r="K50" i="5"/>
  <c r="O50" i="5"/>
  <c r="F50" i="5"/>
  <c r="H50" i="5"/>
  <c r="G50" i="5"/>
  <c r="S52" i="5"/>
  <c r="S53" i="5" s="1"/>
  <c r="J50" i="5"/>
  <c r="R50" i="5"/>
  <c r="G31" i="5"/>
  <c r="W31" i="5"/>
  <c r="J31" i="5"/>
  <c r="L32" i="5"/>
  <c r="L36" i="5" s="1"/>
  <c r="L31" i="5"/>
  <c r="S46" i="5"/>
  <c r="S48" i="5" s="1"/>
  <c r="S50" i="5" s="1"/>
  <c r="K31" i="5"/>
  <c r="K32" i="5"/>
  <c r="K36" i="5" s="1"/>
  <c r="X32" i="5"/>
  <c r="X36" i="5" s="1"/>
  <c r="H32" i="5"/>
  <c r="H36" i="5" s="1"/>
  <c r="T43" i="5"/>
  <c r="T45" i="5" s="1"/>
  <c r="T46" i="5" s="1"/>
  <c r="T48" i="5" s="1"/>
  <c r="H31" i="5"/>
  <c r="W32" i="5"/>
  <c r="W36" i="5" s="1"/>
  <c r="D56" i="5"/>
  <c r="U42" i="5"/>
  <c r="U44" i="5" s="1"/>
  <c r="T31" i="5"/>
  <c r="P31" i="5"/>
  <c r="T32" i="5"/>
  <c r="T36" i="5" s="1"/>
  <c r="P32" i="5"/>
  <c r="P36" i="5" s="1"/>
  <c r="S34" i="5"/>
  <c r="I34" i="5"/>
  <c r="G32" i="5"/>
  <c r="G36" i="5" s="1"/>
  <c r="O34" i="5"/>
  <c r="Q34" i="5"/>
  <c r="X31" i="5"/>
  <c r="J32" i="5"/>
  <c r="J36" i="5" s="1"/>
  <c r="S31" i="5"/>
  <c r="R31" i="5"/>
  <c r="R34" i="5"/>
  <c r="I31" i="5"/>
  <c r="O31" i="5"/>
  <c r="Q31" i="5"/>
  <c r="D3" i="4" l="1"/>
  <c r="D4" i="4"/>
  <c r="D36" i="5"/>
  <c r="K55" i="5"/>
  <c r="K59" i="5" s="1"/>
  <c r="R54" i="5"/>
  <c r="Q55" i="5"/>
  <c r="Q59" i="5" s="1"/>
  <c r="H54" i="5"/>
  <c r="Q54" i="5"/>
  <c r="O55" i="5"/>
  <c r="O59" i="5" s="1"/>
  <c r="L54" i="5"/>
  <c r="I57" i="5"/>
  <c r="J55" i="5"/>
  <c r="J59" i="5" s="1"/>
  <c r="R55" i="5"/>
  <c r="R59" i="5" s="1"/>
  <c r="I54" i="5"/>
  <c r="J54" i="5"/>
  <c r="O54" i="5"/>
  <c r="P54" i="5"/>
  <c r="M54" i="5"/>
  <c r="N54" i="5"/>
  <c r="L55" i="5"/>
  <c r="L59" i="5" s="1"/>
  <c r="H55" i="5"/>
  <c r="H59" i="5" s="1"/>
  <c r="N55" i="5"/>
  <c r="N59" i="5" s="1"/>
  <c r="M55" i="5"/>
  <c r="M59" i="5" s="1"/>
  <c r="F55" i="5"/>
  <c r="F59" i="5" s="1"/>
  <c r="F54" i="5"/>
  <c r="G54" i="5"/>
  <c r="G55" i="5"/>
  <c r="G59" i="5" s="1"/>
  <c r="P57" i="5"/>
  <c r="S57" i="5"/>
  <c r="K54" i="5"/>
  <c r="G33" i="5"/>
  <c r="H33" i="5" s="1"/>
  <c r="I33" i="5" s="1"/>
  <c r="J33" i="5" s="1"/>
  <c r="K33" i="5" s="1"/>
  <c r="L33" i="5" s="1"/>
  <c r="M33" i="5" s="1"/>
  <c r="N33" i="5" s="1"/>
  <c r="O33" i="5" s="1"/>
  <c r="P33" i="5" s="1"/>
  <c r="Q33" i="5" s="1"/>
  <c r="R33" i="5" s="1"/>
  <c r="S33" i="5" s="1"/>
  <c r="T33" i="5" s="1"/>
  <c r="U33" i="5" s="1"/>
  <c r="V33" i="5" s="1"/>
  <c r="W33" i="5" s="1"/>
  <c r="X33" i="5" s="1"/>
  <c r="T52" i="5"/>
  <c r="T53" i="5" s="1"/>
  <c r="V42" i="5"/>
  <c r="V44" i="5" s="1"/>
  <c r="T50" i="5"/>
  <c r="U43" i="5"/>
  <c r="U45" i="5" s="1"/>
  <c r="S54" i="5" l="1"/>
  <c r="S55" i="5"/>
  <c r="S59" i="5" s="1"/>
  <c r="T57" i="5"/>
  <c r="V43" i="5"/>
  <c r="V45" i="5" s="1"/>
  <c r="V52" i="5" s="1"/>
  <c r="V53" i="5" s="1"/>
  <c r="U52" i="5"/>
  <c r="U53" i="5" s="1"/>
  <c r="U46" i="5"/>
  <c r="U48" i="5" s="1"/>
  <c r="W42" i="5"/>
  <c r="W44" i="5" s="1"/>
  <c r="T55" i="5" l="1"/>
  <c r="T59" i="5" s="1"/>
  <c r="T54" i="5"/>
  <c r="U57" i="5"/>
  <c r="V57" i="5"/>
  <c r="E55" i="5"/>
  <c r="D14" i="4"/>
  <c r="D20" i="4" s="1"/>
  <c r="D5" i="4"/>
  <c r="V46" i="5"/>
  <c r="V48" i="5" s="1"/>
  <c r="W43" i="5"/>
  <c r="W45" i="5" s="1"/>
  <c r="X42" i="5"/>
  <c r="X44" i="5" s="1"/>
  <c r="U50" i="5"/>
  <c r="E56" i="5" l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E59" i="5"/>
  <c r="U54" i="5"/>
  <c r="U55" i="5"/>
  <c r="U59" i="5" s="1"/>
  <c r="V55" i="5"/>
  <c r="V59" i="5" s="1"/>
  <c r="E50" i="5"/>
  <c r="E54" i="5" s="1"/>
  <c r="X43" i="5"/>
  <c r="X45" i="5" s="1"/>
  <c r="X46" i="5" s="1"/>
  <c r="X48" i="5" s="1"/>
  <c r="V50" i="5"/>
  <c r="V54" i="5" s="1"/>
  <c r="W52" i="5"/>
  <c r="W53" i="5" s="1"/>
  <c r="W46" i="5"/>
  <c r="W48" i="5" s="1"/>
  <c r="U56" i="5" l="1"/>
  <c r="V56" i="5" s="1"/>
  <c r="W57" i="5"/>
  <c r="X52" i="5"/>
  <c r="X53" i="5" s="1"/>
  <c r="W50" i="5"/>
  <c r="X50" i="5"/>
  <c r="W55" i="5" l="1"/>
  <c r="W54" i="5"/>
  <c r="X57" i="5"/>
  <c r="W56" i="5" l="1"/>
  <c r="W59" i="5"/>
  <c r="X54" i="5"/>
  <c r="X55" i="5"/>
  <c r="X59" i="5" s="1"/>
  <c r="D9" i="4" l="1"/>
  <c r="D8" i="4"/>
  <c r="X56" i="5"/>
  <c r="D10" i="4" s="1"/>
  <c r="D59" i="5"/>
</calcChain>
</file>

<file path=xl/sharedStrings.xml><?xml version="1.0" encoding="utf-8"?>
<sst xmlns="http://schemas.openxmlformats.org/spreadsheetml/2006/main" count="185" uniqueCount="110">
  <si>
    <t>SIMULATORE PER L'ANALISI DELLO SCENARIO CONTROFATTUALE
GRANDI IMPRESE
Misura M2C1 - Investimento 2.2 "Parco Agrisolare"</t>
  </si>
  <si>
    <t>Soggetto Beneficiario:</t>
  </si>
  <si>
    <t>Codice richiesta:</t>
  </si>
  <si>
    <t>Celle della tabella da valorizzarre</t>
  </si>
  <si>
    <t>Celle della tabella non valorizzabili</t>
  </si>
  <si>
    <t>INFORMAZIONI PRELIMINARI</t>
  </si>
  <si>
    <t>DATI TECNICI</t>
  </si>
  <si>
    <t>DATI ECONOMICI</t>
  </si>
  <si>
    <t>DATI FINANZIARI</t>
  </si>
  <si>
    <t>Potenza di picco dell'impianto fotovoltaico
[kW]</t>
  </si>
  <si>
    <t>Costo stimato per l'impianto fotovoltaico
[€]</t>
  </si>
  <si>
    <t>Quota di debito
[%]</t>
  </si>
  <si>
    <t>Tipologia di impresa/attività</t>
  </si>
  <si>
    <t>Producibilità dell'impianto fotovoltaico
[kWh]</t>
  </si>
  <si>
    <t>Costo stimato per il sistema di accumulo
[€]</t>
  </si>
  <si>
    <t>Tasso di interesse (KD)
[%]</t>
  </si>
  <si>
    <t>Capacità nominale del sistema di accumulo
[kWh]</t>
  </si>
  <si>
    <t>Costo stimato per il dispositivo di ricarica
[€]</t>
  </si>
  <si>
    <t>Durata del debito
[anni]</t>
  </si>
  <si>
    <t>Costo stimato per interventi complementari
[€]</t>
  </si>
  <si>
    <t>Tasse
[%]</t>
  </si>
  <si>
    <t>Potenza nominale del dispositivo di ricarica elettrica per la mobilità sostenibile
[kW]</t>
  </si>
  <si>
    <t>Costo stimato complessivo
[€]</t>
  </si>
  <si>
    <t>Ammortamento
[anni]</t>
  </si>
  <si>
    <t>Vita Utile
[anni]</t>
  </si>
  <si>
    <t>Costi specifici O&amp;M impianto fotovoltaico [€/kW anno]</t>
  </si>
  <si>
    <t>WACC*</t>
  </si>
  <si>
    <t>Decadimento produzione annuale dell'impianto fotovoltaico</t>
  </si>
  <si>
    <t>Costi O&amp;M specifici altre componenti
[€/kW anno]</t>
  </si>
  <si>
    <r>
      <t>*Ai fini della presente Simulazione verrà utilizzato il valore di WACC inserito, che non potra in ogni caso superare il</t>
    </r>
    <r>
      <rPr>
        <b/>
        <sz val="10"/>
        <color theme="1"/>
        <rFont val="Calibri"/>
        <family val="2"/>
        <scheme val="minor"/>
      </rPr>
      <t xml:space="preserve"> 9</t>
    </r>
    <r>
      <rPr>
        <b/>
        <sz val="8"/>
        <color theme="1"/>
        <rFont val="Calibri"/>
        <family val="2"/>
      </rPr>
      <t>%</t>
    </r>
    <r>
      <rPr>
        <sz val="10"/>
        <color theme="1"/>
        <rFont val="Calibri"/>
        <family val="2"/>
        <scheme val="minor"/>
      </rPr>
      <t>.</t>
    </r>
  </si>
  <si>
    <t>Percentuale di Autoconsumo</t>
  </si>
  <si>
    <t>Costi complessivi O&amp;M
[€/kW anno]</t>
  </si>
  <si>
    <t>Energia Elettrica Autoconsumata
[kWh]</t>
  </si>
  <si>
    <t>INDICATORI FINANZIARI IN ASSENZA DEL CONTRIBUTO IN CONTO CAPITALE</t>
  </si>
  <si>
    <t>VAN</t>
  </si>
  <si>
    <t>TIR</t>
  </si>
  <si>
    <t>Payback time [anni]</t>
  </si>
  <si>
    <t>INDICATORI FINANZIARI IN PRESENZA DEL CONTRIBUTO IN CONTO CAPITALE</t>
  </si>
  <si>
    <t>ESITO SIMULAZIONE SCENARIO CONTROFATTUALE</t>
  </si>
  <si>
    <t>Costi supplementari netti</t>
  </si>
  <si>
    <t>Costo stimato complessivo</t>
  </si>
  <si>
    <t>Spesa ammissibile</t>
  </si>
  <si>
    <t>Intensità massima del contributo</t>
  </si>
  <si>
    <t>Intensità del contributo richiesto</t>
  </si>
  <si>
    <t>Contributo in conto capitale</t>
  </si>
  <si>
    <t>VERIFICA DI AMMISSIBILITÀ DEL CONTRIBUTO RICHIESTO*</t>
  </si>
  <si>
    <t>*una verifica "negativa" indica che il progetto risulta sufficientemente redditizio in assenza del contributo e/o in riferimento all'intensità del contributo richiesto (valore inserito per la cella "Intensità del contributo richiesto" del foglio "Dati di Input").</t>
  </si>
  <si>
    <t>Spese massime Ammissibili</t>
  </si>
  <si>
    <t>Impianto fotovoltaico</t>
  </si>
  <si>
    <t>Sistema di accumulo</t>
  </si>
  <si>
    <t>Colonnina di ricarica</t>
  </si>
  <si>
    <t>Interventi complementari</t>
  </si>
  <si>
    <t>Energia Elettrica</t>
  </si>
  <si>
    <t>Oneri di sistema</t>
  </si>
  <si>
    <t>€/MWh</t>
  </si>
  <si>
    <t>Accise</t>
  </si>
  <si>
    <t>Servizi di rete</t>
  </si>
  <si>
    <t>Valore energia elettrica</t>
  </si>
  <si>
    <t>Costo evitato per autoconsumo</t>
  </si>
  <si>
    <r>
      <t xml:space="preserve">Cash flow </t>
    </r>
    <r>
      <rPr>
        <b/>
        <u/>
        <sz val="12"/>
        <color theme="1"/>
        <rFont val="Calibri"/>
        <family val="2"/>
      </rPr>
      <t>senza contributo</t>
    </r>
  </si>
  <si>
    <t>Unità di misura</t>
  </si>
  <si>
    <t>Costo investimento</t>
  </si>
  <si>
    <t>€</t>
  </si>
  <si>
    <t>Energia Prodotta</t>
  </si>
  <si>
    <t>MWh</t>
  </si>
  <si>
    <t>Energia autoconsumata</t>
  </si>
  <si>
    <t>Energia immessa</t>
  </si>
  <si>
    <t>Costo evitato bolletta</t>
  </si>
  <si>
    <t>Vendita energia</t>
  </si>
  <si>
    <t>Ricavi</t>
  </si>
  <si>
    <t>Costi operativi</t>
  </si>
  <si>
    <t>Margine Operativo Lordo (EBITDA)</t>
  </si>
  <si>
    <t>Amm.ti</t>
  </si>
  <si>
    <t>Reddito Operativo (EBIT)</t>
  </si>
  <si>
    <t>Oneri finanziari</t>
  </si>
  <si>
    <t>Imponibile</t>
  </si>
  <si>
    <t>Tasse</t>
  </si>
  <si>
    <t>Risultato netto (Utile d'esercizio)</t>
  </si>
  <si>
    <t>Flussi di cassa</t>
  </si>
  <si>
    <t>Flussi di cassa cumulati</t>
  </si>
  <si>
    <t>Costi totali</t>
  </si>
  <si>
    <r>
      <t xml:space="preserve">Cash flow </t>
    </r>
    <r>
      <rPr>
        <b/>
        <u/>
        <sz val="12"/>
        <color theme="1"/>
        <rFont val="Calibri"/>
        <family val="2"/>
      </rPr>
      <t>con contributo</t>
    </r>
  </si>
  <si>
    <t>Controfattuale - hp che controfattuale sia nullo</t>
  </si>
  <si>
    <t>SI</t>
  </si>
  <si>
    <t>NO</t>
  </si>
  <si>
    <t>Basilicata</t>
  </si>
  <si>
    <t>Calabria</t>
  </si>
  <si>
    <t>Campania</t>
  </si>
  <si>
    <t>Molise</t>
  </si>
  <si>
    <t>Puglia</t>
  </si>
  <si>
    <t>Sardegna</t>
  </si>
  <si>
    <t>Sicilia</t>
  </si>
  <si>
    <t>Abruzzo</t>
  </si>
  <si>
    <t>Emilia-Romagna</t>
  </si>
  <si>
    <t>Friuli-Venezia Giulia</t>
  </si>
  <si>
    <t>Lazio</t>
  </si>
  <si>
    <t>Liguria</t>
  </si>
  <si>
    <t>Lombardia</t>
  </si>
  <si>
    <t>Marche</t>
  </si>
  <si>
    <t>Piemonte</t>
  </si>
  <si>
    <t>Toscana</t>
  </si>
  <si>
    <t>Trentino-Alto Adige</t>
  </si>
  <si>
    <t>Umbria</t>
  </si>
  <si>
    <t>Valle d'Aosta</t>
  </si>
  <si>
    <t>Veneto</t>
  </si>
  <si>
    <t>a) Imprese del settore della produzione agricola primaria art. 2 comma 3 (Tabella 1A)</t>
  </si>
  <si>
    <t>b) Imprese del settore della trasformazione di prodotti agricoli (Tabella 2A)</t>
  </si>
  <si>
    <t>Intensità del contributo richiesto [%]</t>
  </si>
  <si>
    <t>Proporzione</t>
  </si>
  <si>
    <t>Intensità massima del contributo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</si>
</sst>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0\ [$€-410]_-;\-* #,##0.00\ [$€-410]_-;_-* &quot;-&quot;??\ [$€-410]_-;_-@_-"/>
    <numFmt numFmtId="167" formatCode="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haroni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</font>
    <font>
      <b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3" xfId="0" applyBorder="1"/>
    <xf numFmtId="4" fontId="5" fillId="0" borderId="9" xfId="0" applyNumberFormat="1" applyFont="1" applyBorder="1"/>
    <xf numFmtId="4" fontId="2" fillId="0" borderId="0" xfId="0" applyNumberFormat="1" applyFont="1"/>
    <xf numFmtId="1" fontId="5" fillId="0" borderId="18" xfId="0" applyNumberFormat="1" applyFont="1" applyBorder="1" applyAlignment="1">
      <alignment horizontal="center"/>
    </xf>
    <xf numFmtId="0" fontId="0" fillId="0" borderId="18" xfId="0" applyBorder="1"/>
    <xf numFmtId="164" fontId="6" fillId="0" borderId="18" xfId="1" applyNumberFormat="1" applyFont="1" applyBorder="1" applyAlignment="1">
      <alignment horizontal="center"/>
    </xf>
    <xf numFmtId="0" fontId="3" fillId="0" borderId="18" xfId="0" applyFont="1" applyBorder="1"/>
    <xf numFmtId="164" fontId="5" fillId="0" borderId="18" xfId="1" applyNumberFormat="1" applyFont="1" applyBorder="1" applyAlignment="1">
      <alignment horizontal="center"/>
    </xf>
    <xf numFmtId="164" fontId="6" fillId="0" borderId="18" xfId="1" applyNumberFormat="1" applyFont="1" applyFill="1" applyBorder="1" applyAlignment="1">
      <alignment horizontal="center"/>
    </xf>
    <xf numFmtId="0" fontId="0" fillId="0" borderId="18" xfId="0" applyBorder="1" applyAlignment="1">
      <alignment horizontal="left"/>
    </xf>
    <xf numFmtId="164" fontId="7" fillId="0" borderId="18" xfId="1" applyNumberFormat="1" applyFont="1" applyBorder="1" applyAlignment="1">
      <alignment horizontal="right"/>
    </xf>
    <xf numFmtId="164" fontId="5" fillId="0" borderId="18" xfId="1" applyNumberFormat="1" applyFont="1" applyFill="1" applyBorder="1" applyAlignment="1">
      <alignment horizontal="center"/>
    </xf>
    <xf numFmtId="4" fontId="4" fillId="0" borderId="18" xfId="0" applyNumberFormat="1" applyFont="1" applyBorder="1"/>
    <xf numFmtId="0" fontId="8" fillId="0" borderId="18" xfId="0" applyFont="1" applyBorder="1"/>
    <xf numFmtId="1" fontId="9" fillId="0" borderId="18" xfId="0" applyNumberFormat="1" applyFont="1" applyBorder="1" applyAlignment="1">
      <alignment horizontal="center"/>
    </xf>
    <xf numFmtId="4" fontId="4" fillId="0" borderId="18" xfId="0" applyNumberFormat="1" applyFont="1" applyBorder="1" applyAlignment="1">
      <alignment horizontal="left" vertical="center"/>
    </xf>
    <xf numFmtId="164" fontId="6" fillId="0" borderId="0" xfId="1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0" fontId="6" fillId="0" borderId="18" xfId="1" applyNumberFormat="1" applyFont="1" applyBorder="1" applyAlignment="1">
      <alignment horizontal="center"/>
    </xf>
    <xf numFmtId="0" fontId="11" fillId="7" borderId="19" xfId="2" applyNumberFormat="1" applyFont="1" applyFill="1" applyBorder="1" applyAlignment="1" applyProtection="1">
      <alignment horizontal="center" vertical="center"/>
      <protection hidden="1"/>
    </xf>
    <xf numFmtId="4" fontId="15" fillId="0" borderId="20" xfId="0" applyNumberFormat="1" applyFont="1" applyBorder="1" applyAlignment="1" applyProtection="1">
      <alignment horizontal="center" vertical="center" wrapText="1"/>
      <protection locked="0"/>
    </xf>
    <xf numFmtId="9" fontId="15" fillId="2" borderId="20" xfId="2" applyFont="1" applyFill="1" applyBorder="1" applyAlignment="1" applyProtection="1">
      <alignment horizontal="center" vertical="center" wrapText="1"/>
      <protection hidden="1"/>
    </xf>
    <xf numFmtId="4" fontId="15" fillId="2" borderId="20" xfId="0" applyNumberFormat="1" applyFont="1" applyFill="1" applyBorder="1" applyAlignment="1" applyProtection="1">
      <alignment horizontal="center" vertical="center" wrapText="1"/>
      <protection hidden="1"/>
    </xf>
    <xf numFmtId="44" fontId="15" fillId="0" borderId="18" xfId="3" applyFont="1" applyBorder="1" applyAlignment="1" applyProtection="1">
      <alignment horizontal="right" vertical="center" wrapText="1"/>
      <protection locked="0"/>
    </xf>
    <xf numFmtId="166" fontId="16" fillId="2" borderId="21" xfId="3" applyNumberFormat="1" applyFont="1" applyFill="1" applyBorder="1" applyAlignment="1" applyProtection="1">
      <alignment horizontal="right" vertical="center"/>
      <protection hidden="1"/>
    </xf>
    <xf numFmtId="44" fontId="16" fillId="2" borderId="21" xfId="3" applyFont="1" applyFill="1" applyBorder="1" applyAlignment="1" applyProtection="1">
      <alignment horizontal="right" vertical="center"/>
      <protection hidden="1"/>
    </xf>
    <xf numFmtId="9" fontId="16" fillId="2" borderId="21" xfId="2" applyFont="1" applyFill="1" applyBorder="1" applyAlignment="1" applyProtection="1">
      <alignment horizontal="right" vertical="center"/>
      <protection hidden="1"/>
    </xf>
    <xf numFmtId="3" fontId="0" fillId="2" borderId="18" xfId="0" applyNumberFormat="1" applyFill="1" applyBorder="1" applyAlignment="1" applyProtection="1">
      <alignment horizontal="right" vertical="center"/>
      <protection hidden="1"/>
    </xf>
    <xf numFmtId="9" fontId="15" fillId="0" borderId="34" xfId="2" applyFont="1" applyBorder="1" applyAlignment="1" applyProtection="1">
      <alignment horizontal="center" vertical="center" wrapText="1"/>
      <protection locked="0"/>
    </xf>
    <xf numFmtId="9" fontId="15" fillId="0" borderId="20" xfId="2" applyFont="1" applyBorder="1" applyAlignment="1" applyProtection="1">
      <alignment horizontal="center" vertical="center" wrapText="1"/>
      <protection locked="0"/>
    </xf>
    <xf numFmtId="43" fontId="6" fillId="0" borderId="18" xfId="1" applyFont="1" applyBorder="1" applyAlignment="1">
      <alignment horizontal="center"/>
    </xf>
    <xf numFmtId="165" fontId="4" fillId="0" borderId="18" xfId="2" applyNumberFormat="1" applyFont="1" applyFill="1" applyBorder="1" applyAlignment="1" applyProtection="1">
      <alignment horizontal="center" vertical="center" wrapText="1"/>
      <protection locked="0"/>
    </xf>
    <xf numFmtId="44" fontId="16" fillId="2" borderId="18" xfId="3" applyFont="1" applyFill="1" applyBorder="1" applyAlignment="1" applyProtection="1">
      <alignment horizontal="right" vertical="center"/>
      <protection hidden="1"/>
    </xf>
    <xf numFmtId="9" fontId="1" fillId="2" borderId="23" xfId="2" applyFont="1" applyFill="1" applyBorder="1" applyAlignment="1" applyProtection="1">
      <alignment horizontal="right" vertical="center"/>
      <protection hidden="1"/>
    </xf>
    <xf numFmtId="1" fontId="19" fillId="0" borderId="18" xfId="0" applyNumberFormat="1" applyFont="1" applyBorder="1"/>
    <xf numFmtId="9" fontId="4" fillId="0" borderId="23" xfId="2" applyFont="1" applyFill="1" applyBorder="1" applyAlignment="1" applyProtection="1">
      <alignment horizontal="center" vertical="center" wrapText="1"/>
      <protection locked="0"/>
    </xf>
    <xf numFmtId="9" fontId="15" fillId="2" borderId="23" xfId="2" applyFont="1" applyFill="1" applyBorder="1" applyAlignment="1" applyProtection="1">
      <alignment horizontal="center" vertical="center" wrapText="1"/>
      <protection hidden="1"/>
    </xf>
    <xf numFmtId="0" fontId="0" fillId="0" borderId="25" xfId="0" applyBorder="1"/>
    <xf numFmtId="167" fontId="0" fillId="3" borderId="0" xfId="0" applyNumberFormat="1" applyFill="1"/>
    <xf numFmtId="44" fontId="15" fillId="2" borderId="18" xfId="3" applyFont="1" applyFill="1" applyBorder="1" applyAlignment="1" applyProtection="1">
      <alignment horizontal="right" vertical="center" wrapText="1"/>
      <protection hidden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right" vertical="top" wrapTex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18" xfId="0" applyBorder="1" applyAlignment="1" applyProtection="1">
      <alignment horizontal="left" vertical="top" wrapText="1"/>
      <protection hidden="1"/>
    </xf>
    <xf numFmtId="0" fontId="0" fillId="2" borderId="18" xfId="0" applyFill="1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righ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49" fontId="3" fillId="6" borderId="31" xfId="0" applyNumberFormat="1" applyFont="1" applyFill="1" applyBorder="1" applyAlignment="1" applyProtection="1">
      <alignment horizontal="center" vertical="center" wrapText="1"/>
      <protection hidden="1"/>
    </xf>
    <xf numFmtId="49" fontId="3" fillId="6" borderId="18" xfId="0" applyNumberFormat="1" applyFont="1" applyFill="1" applyBorder="1" applyAlignment="1" applyProtection="1">
      <alignment horizontal="center" vertical="center" wrapText="1"/>
      <protection hidden="1"/>
    </xf>
    <xf numFmtId="49" fontId="3" fillId="6" borderId="20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23" xfId="0" applyFont="1" applyFill="1" applyBorder="1" applyAlignment="1" applyProtection="1">
      <alignment horizontal="center" vertical="center" wrapText="1"/>
      <protection hidden="1"/>
    </xf>
    <xf numFmtId="49" fontId="3" fillId="6" borderId="32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1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9" fontId="15" fillId="2" borderId="18" xfId="2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right" vertical="center"/>
      <protection hidden="1"/>
    </xf>
    <xf numFmtId="49" fontId="3" fillId="6" borderId="12" xfId="0" applyNumberFormat="1" applyFont="1" applyFill="1" applyBorder="1" applyAlignment="1" applyProtection="1">
      <alignment horizontal="center" vertical="center" wrapText="1"/>
      <protection hidden="1"/>
    </xf>
    <xf numFmtId="1" fontId="15" fillId="2" borderId="18" xfId="2" applyNumberFormat="1" applyFont="1" applyFill="1" applyBorder="1" applyAlignment="1" applyProtection="1">
      <alignment horizontal="center" vertical="center" wrapText="1"/>
      <protection hidden="1"/>
    </xf>
    <xf numFmtId="0" fontId="15" fillId="2" borderId="20" xfId="0" applyFont="1" applyFill="1" applyBorder="1" applyAlignment="1" applyProtection="1">
      <alignment horizontal="center" vertical="center" wrapText="1"/>
      <protection hidden="1"/>
    </xf>
    <xf numFmtId="165" fontId="15" fillId="2" borderId="20" xfId="2" applyNumberFormat="1" applyFont="1" applyFill="1" applyBorder="1" applyAlignment="1" applyProtection="1">
      <alignment horizontal="center" vertical="center" wrapText="1"/>
      <protection hidden="1"/>
    </xf>
    <xf numFmtId="44" fontId="0" fillId="0" borderId="0" xfId="0" applyNumberFormat="1" applyProtection="1"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12" fillId="0" borderId="0" xfId="0" applyFont="1" applyAlignment="1" applyProtection="1">
      <alignment wrapText="1"/>
      <protection hidden="1"/>
    </xf>
    <xf numFmtId="44" fontId="0" fillId="3" borderId="18" xfId="0" applyNumberFormat="1" applyFill="1" applyBorder="1"/>
    <xf numFmtId="0" fontId="4" fillId="0" borderId="0" xfId="0" applyFont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0" borderId="2" xfId="0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17" fillId="0" borderId="0" xfId="0" applyFont="1" applyAlignment="1" applyProtection="1">
      <alignment horizontal="center" vertical="top" wrapText="1"/>
      <protection hidden="1"/>
    </xf>
    <xf numFmtId="49" fontId="3" fillId="6" borderId="18" xfId="0" applyNumberFormat="1" applyFont="1" applyFill="1" applyBorder="1" applyAlignment="1" applyProtection="1">
      <alignment horizontal="center" vertical="center" wrapText="1"/>
      <protection hidden="1"/>
    </xf>
    <xf numFmtId="44" fontId="15" fillId="2" borderId="18" xfId="3" applyFont="1" applyFill="1" applyBorder="1" applyAlignment="1" applyProtection="1">
      <alignment horizontal="right" vertical="center" wrapText="1"/>
      <protection hidden="1"/>
    </xf>
    <xf numFmtId="49" fontId="4" fillId="5" borderId="18" xfId="0" applyNumberFormat="1" applyFont="1" applyFill="1" applyBorder="1" applyAlignment="1" applyProtection="1">
      <alignment horizontal="center" vertical="center" wrapText="1"/>
      <protection hidden="1"/>
    </xf>
    <xf numFmtId="0" fontId="4" fillId="5" borderId="15" xfId="0" applyFont="1" applyFill="1" applyBorder="1" applyAlignment="1" applyProtection="1">
      <alignment horizontal="center" vertical="center" wrapText="1"/>
      <protection hidden="1"/>
    </xf>
    <xf numFmtId="0" fontId="4" fillId="5" borderId="16" xfId="0" applyFont="1" applyFill="1" applyBorder="1" applyAlignment="1" applyProtection="1">
      <alignment horizontal="center" vertical="center" wrapText="1"/>
      <protection hidden="1"/>
    </xf>
    <xf numFmtId="0" fontId="4" fillId="5" borderId="18" xfId="0" applyFont="1" applyFill="1" applyBorder="1" applyAlignment="1" applyProtection="1">
      <alignment horizontal="center" vertical="center" wrapText="1"/>
      <protection hidden="1"/>
    </xf>
    <xf numFmtId="49" fontId="3" fillId="6" borderId="34" xfId="0" applyNumberFormat="1" applyFont="1" applyFill="1" applyBorder="1" applyAlignment="1" applyProtection="1">
      <alignment horizontal="center" vertical="center" wrapText="1"/>
      <protection hidden="1"/>
    </xf>
    <xf numFmtId="49" fontId="3" fillId="6" borderId="31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34" xfId="0" applyFont="1" applyBorder="1" applyAlignment="1" applyProtection="1">
      <alignment horizontal="center" vertical="center" wrapText="1"/>
      <protection locked="0"/>
    </xf>
    <xf numFmtId="0" fontId="15" fillId="0" borderId="31" xfId="0" applyFont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 wrapText="1"/>
      <protection hidden="1"/>
    </xf>
    <xf numFmtId="0" fontId="3" fillId="4" borderId="23" xfId="0" applyFont="1" applyFill="1" applyBorder="1" applyAlignment="1" applyProtection="1">
      <alignment horizontal="center" vertical="center" wrapText="1"/>
      <protection hidden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4" fontId="13" fillId="7" borderId="26" xfId="0" applyNumberFormat="1" applyFont="1" applyFill="1" applyBorder="1" applyAlignment="1" applyProtection="1">
      <alignment horizontal="center" vertical="center"/>
      <protection hidden="1"/>
    </xf>
    <xf numFmtId="4" fontId="13" fillId="7" borderId="27" xfId="0" applyNumberFormat="1" applyFont="1" applyFill="1" applyBorder="1" applyAlignment="1" applyProtection="1">
      <alignment horizontal="center" vertical="center"/>
      <protection hidden="1"/>
    </xf>
    <xf numFmtId="4" fontId="13" fillId="4" borderId="22" xfId="0" applyNumberFormat="1" applyFont="1" applyFill="1" applyBorder="1" applyAlignment="1" applyProtection="1">
      <alignment horizontal="center" vertical="center"/>
      <protection hidden="1"/>
    </xf>
    <xf numFmtId="4" fontId="13" fillId="4" borderId="16" xfId="0" applyNumberFormat="1" applyFont="1" applyFill="1" applyBorder="1" applyAlignment="1" applyProtection="1">
      <alignment horizontal="center" vertical="center"/>
      <protection hidden="1"/>
    </xf>
    <xf numFmtId="4" fontId="3" fillId="4" borderId="15" xfId="0" applyNumberFormat="1" applyFont="1" applyFill="1" applyBorder="1" applyAlignment="1" applyProtection="1">
      <alignment horizontal="right" vertical="center"/>
      <protection hidden="1"/>
    </xf>
    <xf numFmtId="4" fontId="3" fillId="4" borderId="16" xfId="0" applyNumberFormat="1" applyFont="1" applyFill="1" applyBorder="1" applyAlignment="1" applyProtection="1">
      <alignment horizontal="right" vertical="center"/>
      <protection hidden="1"/>
    </xf>
    <xf numFmtId="4" fontId="3" fillId="5" borderId="15" xfId="0" applyNumberFormat="1" applyFont="1" applyFill="1" applyBorder="1" applyAlignment="1" applyProtection="1">
      <alignment horizontal="center" vertical="center" wrapText="1"/>
      <protection hidden="1"/>
    </xf>
    <xf numFmtId="4" fontId="3" fillId="5" borderId="17" xfId="0" applyNumberFormat="1" applyFont="1" applyFill="1" applyBorder="1" applyAlignment="1" applyProtection="1">
      <alignment horizontal="center" vertical="center" wrapText="1"/>
      <protection hidden="1"/>
    </xf>
    <xf numFmtId="4" fontId="3" fillId="5" borderId="16" xfId="0" applyNumberFormat="1" applyFont="1" applyFill="1" applyBorder="1" applyAlignment="1" applyProtection="1">
      <alignment horizontal="center" vertical="center" wrapText="1"/>
      <protection hidden="1"/>
    </xf>
    <xf numFmtId="4" fontId="4" fillId="5" borderId="28" xfId="0" applyNumberFormat="1" applyFont="1" applyFill="1" applyBorder="1" applyAlignment="1" applyProtection="1">
      <alignment horizontal="center" vertical="center" wrapText="1"/>
      <protection hidden="1"/>
    </xf>
    <xf numFmtId="4" fontId="4" fillId="5" borderId="29" xfId="0" applyNumberFormat="1" applyFont="1" applyFill="1" applyBorder="1" applyAlignment="1" applyProtection="1">
      <alignment horizontal="center" vertical="center" wrapText="1"/>
      <protection hidden="1"/>
    </xf>
    <xf numFmtId="4" fontId="4" fillId="5" borderId="3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4">
    <cellStyle name="Migliaia" xfId="1" builtinId="3"/>
    <cellStyle name="Normale" xfId="0" builtinId="0"/>
    <cellStyle name="Percentuale" xfId="2" builtinId="5"/>
    <cellStyle name="Valuta" xfId="3" builtinId="4"/>
  </cellStyles>
  <dxfs count="0"/>
  <tableStyles count="0" defaultTableStyle="TableStyleMedium2" defaultPivotStyle="PivotStyleLight16"/>
  <colors>
    <mruColors>
      <color rgb="FF61CBC4"/>
      <color rgb="FF23AFE9"/>
      <color rgb="FF89C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380548</xdr:colOff>
      <xdr:row>2</xdr:row>
      <xdr:rowOff>0</xdr:rowOff>
    </xdr:from>
    <xdr:to>
      <xdr:col>12</xdr:col>
      <xdr:colOff>0</xdr:colOff>
      <xdr:row>4</xdr:row>
      <xdr:rowOff>31784</xdr:rowOff>
    </xdr:to>
    <xdr:pic>
      <xdr:nvPicPr>
        <xdr:cNvPr id="2" name="Immagine 1" descr="Gestore dei servizi energetici - Wikipedi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7923" y="390525"/>
          <a:ext cx="838652" cy="412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</xdr:row>
      <xdr:rowOff>157500</xdr:rowOff>
    </xdr:from>
    <xdr:to>
      <xdr:col>4</xdr:col>
      <xdr:colOff>429887</xdr:colOff>
      <xdr:row>4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7525"/>
          <a:ext cx="1649088" cy="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1:M30"/>
  <sheetViews>
    <sheetView showGridLines="0" showRowColHeaders="0" tabSelected="1" topLeftCell="A3" zoomScale="55" zoomScaleNormal="55" workbookViewId="0">
      <selection activeCell="E25" sqref="E25:J26"/>
    </sheetView>
  </sheetViews>
  <sheetFormatPr defaultColWidth="9.1796875" defaultRowHeight="14.5"/>
  <cols>
    <col min="1" max="1" width="5.7265625" style="45" customWidth="1"/>
    <col min="2" max="16384" width="9.1796875" style="45"/>
  </cols>
  <sheetData>
    <row r="1" spans="2:13" ht="19.899999999999999" customHeight="1" thickBot="1"/>
    <row r="2" spans="2:13"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2:13">
      <c r="B3" s="70"/>
      <c r="M3" s="71"/>
    </row>
    <row r="4" spans="2:13">
      <c r="B4" s="70"/>
      <c r="M4" s="71"/>
    </row>
    <row r="5" spans="2:13" ht="15" thickBot="1">
      <c r="B5" s="70"/>
      <c r="M5" s="71"/>
    </row>
    <row r="6" spans="2:13" ht="15" customHeight="1">
      <c r="B6" s="70"/>
      <c r="C6" s="85" t="s">
        <v>0</v>
      </c>
      <c r="D6" s="86"/>
      <c r="E6" s="86"/>
      <c r="F6" s="86"/>
      <c r="G6" s="86"/>
      <c r="H6" s="86"/>
      <c r="I6" s="86"/>
      <c r="J6" s="86"/>
      <c r="K6" s="86"/>
      <c r="L6" s="87"/>
      <c r="M6" s="71"/>
    </row>
    <row r="7" spans="2:13" ht="15" customHeight="1">
      <c r="B7" s="70"/>
      <c r="C7" s="88"/>
      <c r="D7" s="89"/>
      <c r="E7" s="89"/>
      <c r="F7" s="89"/>
      <c r="G7" s="89"/>
      <c r="H7" s="89"/>
      <c r="I7" s="89"/>
      <c r="J7" s="89"/>
      <c r="K7" s="89"/>
      <c r="L7" s="90"/>
      <c r="M7" s="71"/>
    </row>
    <row r="8" spans="2:13" ht="15" customHeight="1">
      <c r="B8" s="70"/>
      <c r="C8" s="88"/>
      <c r="D8" s="89"/>
      <c r="E8" s="89"/>
      <c r="F8" s="89"/>
      <c r="G8" s="89"/>
      <c r="H8" s="89"/>
      <c r="I8" s="89"/>
      <c r="J8" s="89"/>
      <c r="K8" s="89"/>
      <c r="L8" s="90"/>
      <c r="M8" s="71"/>
    </row>
    <row r="9" spans="2:13" ht="15" customHeight="1">
      <c r="B9" s="70"/>
      <c r="C9" s="88"/>
      <c r="D9" s="89"/>
      <c r="E9" s="89"/>
      <c r="F9" s="89"/>
      <c r="G9" s="89"/>
      <c r="H9" s="89"/>
      <c r="I9" s="89"/>
      <c r="J9" s="89"/>
      <c r="K9" s="89"/>
      <c r="L9" s="90"/>
      <c r="M9" s="71"/>
    </row>
    <row r="10" spans="2:13" ht="15" customHeight="1">
      <c r="B10" s="70"/>
      <c r="C10" s="88"/>
      <c r="D10" s="89"/>
      <c r="E10" s="89"/>
      <c r="F10" s="89"/>
      <c r="G10" s="89"/>
      <c r="H10" s="89"/>
      <c r="I10" s="89"/>
      <c r="J10" s="89"/>
      <c r="K10" s="89"/>
      <c r="L10" s="90"/>
      <c r="M10" s="71"/>
    </row>
    <row r="11" spans="2:13" ht="15" customHeight="1">
      <c r="B11" s="70"/>
      <c r="C11" s="88"/>
      <c r="D11" s="89"/>
      <c r="E11" s="89"/>
      <c r="F11" s="89"/>
      <c r="G11" s="89"/>
      <c r="H11" s="89"/>
      <c r="I11" s="89"/>
      <c r="J11" s="89"/>
      <c r="K11" s="89"/>
      <c r="L11" s="90"/>
      <c r="M11" s="71"/>
    </row>
    <row r="12" spans="2:13" ht="15.75" customHeight="1">
      <c r="B12" s="70"/>
      <c r="C12" s="88"/>
      <c r="D12" s="89"/>
      <c r="E12" s="89"/>
      <c r="F12" s="89"/>
      <c r="G12" s="89"/>
      <c r="H12" s="89"/>
      <c r="I12" s="89"/>
      <c r="J12" s="89"/>
      <c r="K12" s="89"/>
      <c r="L12" s="90"/>
      <c r="M12" s="71"/>
    </row>
    <row r="13" spans="2:13" ht="15" thickBot="1">
      <c r="B13" s="70"/>
      <c r="C13" s="91"/>
      <c r="D13" s="92"/>
      <c r="E13" s="92"/>
      <c r="F13" s="92"/>
      <c r="G13" s="92"/>
      <c r="H13" s="92"/>
      <c r="I13" s="92"/>
      <c r="J13" s="92"/>
      <c r="K13" s="92"/>
      <c r="L13" s="93"/>
      <c r="M13" s="71"/>
    </row>
    <row r="14" spans="2:13">
      <c r="B14" s="70"/>
      <c r="M14" s="71"/>
    </row>
    <row r="15" spans="2:13">
      <c r="B15" s="70"/>
      <c r="M15" s="71"/>
    </row>
    <row r="16" spans="2:13" ht="15.5">
      <c r="B16" s="70"/>
      <c r="E16" s="78" t="s">
        <v>1</v>
      </c>
      <c r="F16" s="78"/>
      <c r="G16" s="78"/>
      <c r="H16" s="78"/>
      <c r="I16" s="78"/>
      <c r="J16" s="78"/>
      <c r="K16" s="72"/>
      <c r="M16" s="71"/>
    </row>
    <row r="17" spans="2:13">
      <c r="B17" s="70"/>
      <c r="M17" s="71"/>
    </row>
    <row r="18" spans="2:13">
      <c r="B18" s="70"/>
      <c r="E18" s="79"/>
      <c r="F18" s="80"/>
      <c r="G18" s="80"/>
      <c r="H18" s="80"/>
      <c r="I18" s="80"/>
      <c r="J18" s="81"/>
      <c r="M18" s="71"/>
    </row>
    <row r="19" spans="2:13">
      <c r="B19" s="70"/>
      <c r="E19" s="82"/>
      <c r="F19" s="83"/>
      <c r="G19" s="83"/>
      <c r="H19" s="83"/>
      <c r="I19" s="83"/>
      <c r="J19" s="84"/>
      <c r="M19" s="71"/>
    </row>
    <row r="20" spans="2:13">
      <c r="B20" s="70"/>
      <c r="M20" s="71"/>
    </row>
    <row r="21" spans="2:13">
      <c r="B21" s="70"/>
      <c r="M21" s="71"/>
    </row>
    <row r="22" spans="2:13">
      <c r="B22" s="70"/>
      <c r="M22" s="71"/>
    </row>
    <row r="23" spans="2:13" ht="15.5">
      <c r="B23" s="70"/>
      <c r="E23" s="78" t="s">
        <v>2</v>
      </c>
      <c r="F23" s="78"/>
      <c r="G23" s="78"/>
      <c r="H23" s="78"/>
      <c r="I23" s="78"/>
      <c r="J23" s="78"/>
      <c r="K23" s="72"/>
      <c r="M23" s="71"/>
    </row>
    <row r="24" spans="2:13">
      <c r="B24" s="70"/>
      <c r="M24" s="71"/>
    </row>
    <row r="25" spans="2:13">
      <c r="B25" s="70"/>
      <c r="E25" s="79"/>
      <c r="F25" s="80"/>
      <c r="G25" s="80"/>
      <c r="H25" s="80"/>
      <c r="I25" s="80"/>
      <c r="J25" s="81"/>
      <c r="M25" s="71"/>
    </row>
    <row r="26" spans="2:13">
      <c r="B26" s="70"/>
      <c r="E26" s="82"/>
      <c r="F26" s="83"/>
      <c r="G26" s="83"/>
      <c r="H26" s="83"/>
      <c r="I26" s="83"/>
      <c r="J26" s="84"/>
      <c r="M26" s="71"/>
    </row>
    <row r="27" spans="2:13">
      <c r="B27" s="70"/>
      <c r="M27" s="71"/>
    </row>
    <row r="28" spans="2:13">
      <c r="B28" s="70"/>
      <c r="M28" s="71"/>
    </row>
    <row r="29" spans="2:13">
      <c r="B29" s="70"/>
      <c r="M29" s="71"/>
    </row>
    <row r="30" spans="2:13" ht="15" thickBot="1">
      <c r="B30" s="73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5"/>
    </row>
  </sheetData>
  <sheetProtection algorithmName="SHA-512" hashValue="yk+3R+nWmuAZzpQnUVjj3Sm6Rei/RLE7IY+mwK9exgUDAjrJJb2fD+e1TAWfVXS/bTg6TdzhxHXm8QWuMy2qgA==" saltValue="neKKRDtcBnEWniVlbvZJKA==" spinCount="100000" sheet="1" objects="1" scenarios="1"/>
  <mergeCells count="5">
    <mergeCell ref="E16:J16"/>
    <mergeCell ref="E23:J23"/>
    <mergeCell ref="E25:J26"/>
    <mergeCell ref="E18:J19"/>
    <mergeCell ref="C6:L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theme="9" tint="0.59999389629810485"/>
  </sheetPr>
  <dimension ref="B1:L27"/>
  <sheetViews>
    <sheetView showGridLines="0" showRowColHeaders="0" zoomScale="40" zoomScaleNormal="40" workbookViewId="0">
      <selection activeCell="E1" sqref="E1"/>
    </sheetView>
  </sheetViews>
  <sheetFormatPr defaultColWidth="9.1796875" defaultRowHeight="14.5"/>
  <cols>
    <col min="1" max="1" width="3.7265625" style="45" customWidth="1"/>
    <col min="2" max="2" width="33.81640625" style="43" customWidth="1"/>
    <col min="3" max="3" width="28.26953125" style="44" customWidth="1"/>
    <col min="4" max="4" width="3.7265625" style="43" customWidth="1"/>
    <col min="5" max="5" width="30.7265625" style="43" customWidth="1"/>
    <col min="6" max="6" width="20.7265625" style="44" customWidth="1"/>
    <col min="7" max="7" width="3.7265625" style="43" customWidth="1"/>
    <col min="8" max="8" width="30.7265625" style="43" customWidth="1"/>
    <col min="9" max="9" width="20.7265625" style="44" customWidth="1"/>
    <col min="10" max="10" width="3.7265625" style="45" customWidth="1"/>
    <col min="11" max="11" width="30.7265625" style="45" customWidth="1"/>
    <col min="12" max="12" width="20.7265625" style="46" customWidth="1"/>
    <col min="13" max="13" width="35.7265625" style="45" customWidth="1"/>
    <col min="14" max="16384" width="9.1796875" style="45"/>
  </cols>
  <sheetData>
    <row r="1" spans="2:12" ht="19.899999999999999" customHeight="1"/>
    <row r="2" spans="2:12" ht="15" customHeight="1">
      <c r="B2" s="47"/>
      <c r="C2" s="94" t="s">
        <v>3</v>
      </c>
      <c r="D2" s="95"/>
      <c r="E2" s="95"/>
    </row>
    <row r="3" spans="2:12" ht="15" customHeight="1">
      <c r="B3" s="48"/>
      <c r="C3" s="94" t="s">
        <v>4</v>
      </c>
      <c r="D3" s="95"/>
      <c r="E3" s="95"/>
    </row>
    <row r="4" spans="2:12" ht="25" customHeight="1">
      <c r="B4" s="49"/>
      <c r="C4" s="50"/>
      <c r="D4" s="51"/>
    </row>
    <row r="5" spans="2:12" ht="30" customHeight="1">
      <c r="B5" s="100" t="s">
        <v>5</v>
      </c>
      <c r="C5" s="101"/>
      <c r="D5" s="45"/>
      <c r="E5" s="102" t="s">
        <v>6</v>
      </c>
      <c r="F5" s="102"/>
      <c r="G5" s="45"/>
      <c r="H5" s="99" t="s">
        <v>7</v>
      </c>
      <c r="I5" s="99"/>
      <c r="K5" s="99" t="s">
        <v>8</v>
      </c>
      <c r="L5" s="99"/>
    </row>
    <row r="6" spans="2:12" ht="49.9" customHeight="1">
      <c r="B6" s="107" t="s">
        <v>12</v>
      </c>
      <c r="C6" s="109"/>
      <c r="D6" s="52"/>
      <c r="E6" s="53" t="s">
        <v>9</v>
      </c>
      <c r="F6" s="22"/>
      <c r="G6" s="52"/>
      <c r="H6" s="54" t="s">
        <v>10</v>
      </c>
      <c r="I6" s="25"/>
      <c r="J6" s="52"/>
      <c r="K6" s="53" t="s">
        <v>11</v>
      </c>
      <c r="L6" s="31"/>
    </row>
    <row r="7" spans="2:12" ht="49.9" customHeight="1">
      <c r="B7" s="108"/>
      <c r="C7" s="109"/>
      <c r="D7" s="52"/>
      <c r="E7" s="55" t="s">
        <v>13</v>
      </c>
      <c r="F7" s="22"/>
      <c r="G7" s="52"/>
      <c r="H7" s="54" t="s">
        <v>14</v>
      </c>
      <c r="I7" s="25"/>
      <c r="J7" s="52"/>
      <c r="K7" s="53" t="s">
        <v>15</v>
      </c>
      <c r="L7" s="30"/>
    </row>
    <row r="8" spans="2:12" ht="49.9" customHeight="1">
      <c r="B8" s="56" t="s">
        <v>109</v>
      </c>
      <c r="C8" s="38">
        <f>IF(OR(,$C$6="",$F$6=""), 0,IF(OR(C6=elenchi!A4,C6=elenchi!A5),"Impresa in Tabella 3A o 4A",IF(OR(AND($F$6&gt;0,$F$6&lt;6),$F$6&gt;1000),"POTENZA INSERITA ERRATA",IF($C$6=elenchi!$A$2,0.8,IF($C$6=elenchi!$A$3,IF(AND($F$6&lt;=1000,$F$6&gt;500),0.5,IF(AND($F$6&lt;=500,$F$6&gt;200),0.65,0.8)))))))</f>
        <v>0</v>
      </c>
      <c r="D8" s="52"/>
      <c r="E8" s="55" t="s">
        <v>16</v>
      </c>
      <c r="F8" s="22"/>
      <c r="G8" s="52"/>
      <c r="H8" s="54" t="s">
        <v>17</v>
      </c>
      <c r="I8" s="25"/>
      <c r="J8" s="52"/>
      <c r="K8" s="57" t="s">
        <v>18</v>
      </c>
      <c r="L8" s="42"/>
    </row>
    <row r="9" spans="2:12" ht="49.9" customHeight="1">
      <c r="B9" s="58" t="s">
        <v>107</v>
      </c>
      <c r="C9" s="37"/>
      <c r="D9" s="59"/>
      <c r="E9" s="103" t="s">
        <v>21</v>
      </c>
      <c r="F9" s="105"/>
      <c r="G9" s="59"/>
      <c r="H9" s="54" t="s">
        <v>19</v>
      </c>
      <c r="I9" s="25"/>
      <c r="J9" s="52"/>
      <c r="K9" s="57" t="s">
        <v>20</v>
      </c>
      <c r="L9" s="60">
        <v>0.28000000000000003</v>
      </c>
    </row>
    <row r="10" spans="2:12" ht="60" customHeight="1">
      <c r="B10" s="52"/>
      <c r="C10" s="61"/>
      <c r="D10" s="59"/>
      <c r="E10" s="104"/>
      <c r="F10" s="106"/>
      <c r="G10" s="59"/>
      <c r="H10" s="54" t="s">
        <v>22</v>
      </c>
      <c r="I10" s="41">
        <f>IFERROR(I6+I7+I8+I9,"Dati inseriti non corretti")</f>
        <v>0</v>
      </c>
      <c r="J10" s="52"/>
      <c r="K10" s="62" t="s">
        <v>23</v>
      </c>
      <c r="L10" s="63">
        <v>20</v>
      </c>
    </row>
    <row r="11" spans="2:12" ht="76" customHeight="1">
      <c r="B11" s="45"/>
      <c r="C11" s="46"/>
      <c r="D11" s="59"/>
      <c r="E11" s="55" t="s">
        <v>24</v>
      </c>
      <c r="F11" s="64">
        <v>20</v>
      </c>
      <c r="G11" s="59"/>
      <c r="H11" s="54" t="s">
        <v>25</v>
      </c>
      <c r="I11" s="41">
        <v>20</v>
      </c>
      <c r="J11" s="52"/>
      <c r="K11" s="54" t="s">
        <v>26</v>
      </c>
      <c r="L11" s="33"/>
    </row>
    <row r="12" spans="2:12" ht="86.5" customHeight="1">
      <c r="B12" s="45"/>
      <c r="C12" s="46"/>
      <c r="D12" s="59"/>
      <c r="E12" s="55" t="s">
        <v>27</v>
      </c>
      <c r="F12" s="65">
        <v>4.0000000000000001E-3</v>
      </c>
      <c r="G12" s="59"/>
      <c r="H12" s="54" t="s">
        <v>28</v>
      </c>
      <c r="I12" s="41" t="str">
        <f>IFERROR(1%*(I7/F6)+0.5%*(I8/F6)+0.5%*(I9/F6),"-")</f>
        <v>-</v>
      </c>
      <c r="J12" s="52"/>
      <c r="K12" s="96" t="s">
        <v>29</v>
      </c>
      <c r="L12" s="96"/>
    </row>
    <row r="13" spans="2:12" ht="67.5" customHeight="1">
      <c r="B13" s="45"/>
      <c r="C13" s="46"/>
      <c r="D13" s="59"/>
      <c r="E13" s="55" t="s">
        <v>30</v>
      </c>
      <c r="F13" s="23">
        <f>IFERROR(IF(OR(I7=0,F8=0,AND(I7=0,F8=0)),42%,MIN(42%+0.13*(F8/F6),90%)),"-")</f>
        <v>0.42</v>
      </c>
      <c r="G13" s="59"/>
      <c r="H13" s="97" t="s">
        <v>31</v>
      </c>
      <c r="I13" s="98" t="str">
        <f>IFERROR(I12+I11,"-")</f>
        <v>-</v>
      </c>
      <c r="J13" s="52"/>
      <c r="K13" s="66"/>
    </row>
    <row r="14" spans="2:12" ht="49.9" customHeight="1">
      <c r="B14" s="45"/>
      <c r="C14" s="46"/>
      <c r="D14" s="59"/>
      <c r="E14" s="55" t="s">
        <v>32</v>
      </c>
      <c r="F14" s="24">
        <f>IFERROR(F7*F13,"Dati inseriti non corretti")</f>
        <v>0</v>
      </c>
      <c r="G14" s="59"/>
      <c r="H14" s="97"/>
      <c r="I14" s="98"/>
      <c r="J14" s="52"/>
      <c r="L14" s="45"/>
    </row>
    <row r="15" spans="2:12" ht="49.9" customHeight="1">
      <c r="B15" s="45"/>
      <c r="C15" s="46"/>
      <c r="D15" s="59"/>
      <c r="G15" s="59"/>
      <c r="H15" s="59"/>
      <c r="I15" s="50"/>
      <c r="J15" s="52"/>
      <c r="K15" s="52"/>
      <c r="L15" s="61"/>
    </row>
    <row r="16" spans="2:12" ht="49.9" customHeight="1">
      <c r="B16" s="45"/>
      <c r="C16" s="46"/>
    </row>
    <row r="17" spans="2:10" ht="49.9" customHeight="1">
      <c r="B17" s="45"/>
      <c r="C17" s="46"/>
    </row>
    <row r="18" spans="2:10" ht="25" customHeight="1">
      <c r="B18" s="45"/>
      <c r="C18" s="46"/>
      <c r="D18" s="59"/>
      <c r="E18" s="59"/>
      <c r="F18" s="50"/>
      <c r="G18" s="59"/>
      <c r="H18" s="59"/>
      <c r="I18" s="50"/>
      <c r="J18" s="59"/>
    </row>
    <row r="19" spans="2:10" ht="30" customHeight="1">
      <c r="B19" s="45"/>
      <c r="C19" s="46"/>
      <c r="D19" s="45"/>
      <c r="E19" s="45"/>
      <c r="F19" s="46"/>
      <c r="G19" s="45"/>
      <c r="H19" s="45"/>
      <c r="I19" s="46"/>
    </row>
    <row r="20" spans="2:10" ht="14.5" customHeight="1">
      <c r="B20" s="45"/>
      <c r="C20" s="46"/>
      <c r="D20" s="45"/>
      <c r="E20" s="45"/>
      <c r="F20" s="46"/>
      <c r="G20" s="45"/>
      <c r="H20" s="45"/>
      <c r="I20" s="46"/>
    </row>
    <row r="21" spans="2:10" ht="30" customHeight="1">
      <c r="D21" s="45"/>
      <c r="E21" s="45"/>
      <c r="F21" s="46"/>
      <c r="G21" s="45"/>
      <c r="H21" s="45"/>
      <c r="I21" s="46"/>
    </row>
    <row r="22" spans="2:10" ht="25" customHeight="1">
      <c r="D22" s="45"/>
      <c r="E22" s="45"/>
      <c r="F22" s="46"/>
      <c r="G22" s="45"/>
      <c r="H22" s="45"/>
      <c r="I22" s="46"/>
    </row>
    <row r="23" spans="2:10" ht="30" customHeight="1">
      <c r="D23" s="45"/>
      <c r="E23" s="45"/>
      <c r="F23" s="46"/>
      <c r="G23" s="45"/>
      <c r="H23" s="45"/>
      <c r="I23" s="46"/>
    </row>
    <row r="24" spans="2:10" ht="14.5" customHeight="1">
      <c r="D24" s="45"/>
      <c r="E24" s="45"/>
      <c r="F24" s="46"/>
      <c r="G24" s="45"/>
      <c r="H24" s="45"/>
      <c r="I24" s="46"/>
    </row>
    <row r="25" spans="2:10" ht="30" customHeight="1">
      <c r="D25" s="45"/>
      <c r="E25" s="45"/>
      <c r="F25" s="46"/>
      <c r="G25" s="45"/>
      <c r="H25" s="45"/>
      <c r="I25" s="46"/>
    </row>
    <row r="26" spans="2:10" ht="30" customHeight="1">
      <c r="I26" s="46"/>
    </row>
    <row r="27" spans="2:10" ht="30" customHeight="1">
      <c r="I27" s="46"/>
    </row>
  </sheetData>
  <sheetProtection algorithmName="SHA-512" hashValue="HTz6pzH+b/xrvnm6996IylFpDv9s7SpAUrge3hbJURI4ZfR7wF9WR5gg1N5Iml6G4dkdrCc5YiUBxaWOVtzVxA==" saltValue="1zjVXDegCHNloXAbmxXVAQ==" spinCount="100000" sheet="1" objects="1" scenarios="1"/>
  <mergeCells count="13">
    <mergeCell ref="C2:E2"/>
    <mergeCell ref="C3:E3"/>
    <mergeCell ref="K12:L12"/>
    <mergeCell ref="H13:H14"/>
    <mergeCell ref="I13:I14"/>
    <mergeCell ref="K5:L5"/>
    <mergeCell ref="B5:C5"/>
    <mergeCell ref="E5:F5"/>
    <mergeCell ref="H5:I5"/>
    <mergeCell ref="E9:E10"/>
    <mergeCell ref="F9:F10"/>
    <mergeCell ref="B6:B7"/>
    <mergeCell ref="C6:C7"/>
  </mergeCells>
  <dataValidations count="1">
    <dataValidation showDropDown="1" showInputMessage="1" showErrorMessage="1" sqref="F9:F10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elenchi!$A$2:$A$3</xm:f>
          </x14:formula1>
          <xm:sqref>C6:C7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7" tint="0.59999389629810485"/>
  </sheetPr>
  <dimension ref="A1:D22"/>
  <sheetViews>
    <sheetView showGridLines="0" showRowColHeaders="0" zoomScale="85" zoomScaleNormal="85" workbookViewId="0">
      <selection activeCell="F4" sqref="F4"/>
    </sheetView>
  </sheetViews>
  <sheetFormatPr defaultColWidth="9.1796875" defaultRowHeight="14.5"/>
  <cols>
    <col min="1" max="1" width="5.7265625" style="45" customWidth="1"/>
    <col min="2" max="2" width="52.7265625" style="45" customWidth="1"/>
    <col min="3" max="3" width="9.54296875" style="45" customWidth="1"/>
    <col min="4" max="4" width="18.453125" style="45" customWidth="1"/>
    <col min="5" max="5" width="8.26953125" style="45" customWidth="1"/>
    <col min="6" max="6" width="8.54296875" style="45" customWidth="1"/>
    <col min="7" max="16384" width="9.1796875" style="45"/>
  </cols>
  <sheetData>
    <row r="1" spans="2:4" ht="19.899999999999999" customHeight="1"/>
    <row r="2" spans="2:4" ht="20.149999999999999" customHeight="1">
      <c r="B2" s="118" t="s">
        <v>33</v>
      </c>
      <c r="C2" s="119"/>
      <c r="D2" s="120"/>
    </row>
    <row r="3" spans="2:4">
      <c r="B3" s="116" t="s">
        <v>34</v>
      </c>
      <c r="C3" s="117"/>
      <c r="D3" s="34" t="str">
        <f>IFERROR(NPV(IF('Dati di Input'!L11&lt;=9%,'Dati di Input'!L11,9%),calcolo!$E$32:$X$32)+calcolo!$D$32,"-")</f>
        <v>-</v>
      </c>
    </row>
    <row r="4" spans="2:4">
      <c r="B4" s="116" t="s">
        <v>35</v>
      </c>
      <c r="C4" s="117"/>
      <c r="D4" s="35" t="str">
        <f>IFERROR(IRR(calcolo!$D$32:$X$32),"-")</f>
        <v>-</v>
      </c>
    </row>
    <row r="5" spans="2:4" ht="15" customHeight="1">
      <c r="B5" s="116" t="s">
        <v>36</v>
      </c>
      <c r="C5" s="117"/>
      <c r="D5" s="29">
        <f>IF(COUNTIF(calcolo!$E$33:$X$33,"&lt;0")&gt;20,0,COUNTIF(calcolo!$E$33:$X$33,"&lt;0"))</f>
        <v>0</v>
      </c>
    </row>
    <row r="6" spans="2:4" ht="15" customHeight="1"/>
    <row r="7" spans="2:4" ht="20.149999999999999" customHeight="1">
      <c r="B7" s="118" t="s">
        <v>37</v>
      </c>
      <c r="C7" s="119"/>
      <c r="D7" s="120"/>
    </row>
    <row r="8" spans="2:4">
      <c r="B8" s="116" t="s">
        <v>34</v>
      </c>
      <c r="C8" s="117"/>
      <c r="D8" s="34" t="str">
        <f>IFERROR(NPV(IF('Dati di Input'!L11&lt;=9%,'Dati di Input'!L11,9%),calcolo!$E$55:$X$55)+calcolo!D55,"-")</f>
        <v>-</v>
      </c>
    </row>
    <row r="9" spans="2:4">
      <c r="B9" s="116" t="s">
        <v>35</v>
      </c>
      <c r="C9" s="117"/>
      <c r="D9" s="35" t="str">
        <f>IFERROR(IRR(calcolo!$D$55:$X$55),"-")</f>
        <v>-</v>
      </c>
    </row>
    <row r="10" spans="2:4">
      <c r="B10" s="116" t="s">
        <v>36</v>
      </c>
      <c r="C10" s="117"/>
      <c r="D10" s="29">
        <f>IF(COUNTIF(calcolo!$E$56:$X$56,"&lt;0")&gt;20,0,COUNTIF(calcolo!$E$56:$X$56,"&lt;0"))</f>
        <v>0</v>
      </c>
    </row>
    <row r="12" spans="2:4" ht="15" thickBot="1"/>
    <row r="13" spans="2:4" ht="20.149999999999999" customHeight="1">
      <c r="B13" s="121" t="s">
        <v>38</v>
      </c>
      <c r="C13" s="122"/>
      <c r="D13" s="123"/>
    </row>
    <row r="14" spans="2:4">
      <c r="B14" s="114" t="s">
        <v>39</v>
      </c>
      <c r="C14" s="115"/>
      <c r="D14" s="26" t="str">
        <f>IFERROR(IF(($D$3-calcolo!$D$68)&gt;=0,0,$D$3-calcolo!$D$68),"-")</f>
        <v>-</v>
      </c>
    </row>
    <row r="15" spans="2:4">
      <c r="B15" s="114" t="s">
        <v>40</v>
      </c>
      <c r="C15" s="115"/>
      <c r="D15" s="26">
        <f>'Dati di Input'!I10</f>
        <v>0</v>
      </c>
    </row>
    <row r="16" spans="2:4">
      <c r="B16" s="114" t="s">
        <v>41</v>
      </c>
      <c r="C16" s="115"/>
      <c r="D16" s="27">
        <f>IF(MIN('Dati di Input'!I6,calcolo!$C$3)+MIN('Dati di Input'!I9,calcolo!C6)+MIN(30000,calcolo!$C$5)+MIN('Dati di Input'!I7,calcolo!$C$4)&lt;=2330000,MIN('Dati di Input'!I6,calcolo!$C$3)+MIN('Dati di Input'!I9,calcolo!C6)+MIN(30000,calcolo!$C$5)+MIN('Dati di Input'!I7,calcolo!$C$4),2330000)</f>
        <v>0</v>
      </c>
    </row>
    <row r="17" spans="1:4">
      <c r="B17" s="114" t="s">
        <v>42</v>
      </c>
      <c r="C17" s="115"/>
      <c r="D17" s="28" t="str">
        <f>IF(OR('Dati di Input'!C6=elenchi!A2,'Dati di Input'!C6=elenchi!A3),'Dati di Input'!C8,"")</f>
        <v/>
      </c>
    </row>
    <row r="18" spans="1:4">
      <c r="B18" s="114" t="s">
        <v>43</v>
      </c>
      <c r="C18" s="115"/>
      <c r="D18" s="28">
        <f>MIN('Dati di Input'!$C$9,D17)</f>
        <v>0</v>
      </c>
    </row>
    <row r="19" spans="1:4">
      <c r="B19" s="114" t="s">
        <v>44</v>
      </c>
      <c r="C19" s="115"/>
      <c r="D19" s="27">
        <f>D18*D16</f>
        <v>0</v>
      </c>
    </row>
    <row r="20" spans="1:4" ht="16" thickBot="1">
      <c r="B20" s="112" t="s">
        <v>45</v>
      </c>
      <c r="C20" s="113"/>
      <c r="D20" s="21" t="str">
        <f>IFERROR(IF($D$14=0,"NEGATIVA",IF(OR($D$19/(-$D$14)&gt;100%,$D$19/(-$D$14)&lt;0%),"NEGATIVA","POSITIVA")),"-")</f>
        <v>-</v>
      </c>
    </row>
    <row r="21" spans="1:4" ht="15" customHeight="1">
      <c r="B21" s="110" t="s">
        <v>46</v>
      </c>
      <c r="C21" s="110"/>
      <c r="D21" s="110"/>
    </row>
    <row r="22" spans="1:4" ht="23.25" customHeight="1">
      <c r="A22" s="76"/>
      <c r="B22" s="111"/>
      <c r="C22" s="111"/>
      <c r="D22" s="111"/>
    </row>
  </sheetData>
  <sheetProtection algorithmName="SHA-512" hashValue="6CvCbgEl3PPRVjlJXYnIYUH2uVNxNkyZAUoEyYy/rH/hedvaS2k2aDANad7MVj85GKhVnvpVuSPLPT4kie01Sg==" saltValue="lokWi9z5YTbn78jFmgXEVQ==" spinCount="100000" sheet="1" objects="1" scenarios="1"/>
  <mergeCells count="17">
    <mergeCell ref="B10:C10"/>
    <mergeCell ref="B15:C15"/>
    <mergeCell ref="B2:D2"/>
    <mergeCell ref="B7:D7"/>
    <mergeCell ref="B13:D13"/>
    <mergeCell ref="B3:C3"/>
    <mergeCell ref="B4:C4"/>
    <mergeCell ref="B5:C5"/>
    <mergeCell ref="B8:C8"/>
    <mergeCell ref="B9:C9"/>
    <mergeCell ref="B21:D22"/>
    <mergeCell ref="B20:C20"/>
    <mergeCell ref="B14:C14"/>
    <mergeCell ref="B16:C16"/>
    <mergeCell ref="B17:C17"/>
    <mergeCell ref="B18:C18"/>
    <mergeCell ref="B19:C1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2:Y68"/>
  <sheetViews>
    <sheetView showGridLines="0" topLeftCell="A2" zoomScale="115" zoomScaleNormal="115" workbookViewId="0">
      <selection activeCell="C6" sqref="C6"/>
    </sheetView>
  </sheetViews>
  <sheetFormatPr defaultRowHeight="14.5"/>
  <cols>
    <col min="1" max="1" width="3.26953125" customWidth="1"/>
    <col min="2" max="2" width="46.26953125" customWidth="1"/>
    <col min="3" max="3" width="15.7265625" customWidth="1"/>
    <col min="4" max="4" width="16.54296875" customWidth="1"/>
    <col min="5" max="6" width="9.81640625" bestFit="1" customWidth="1"/>
    <col min="7" max="24" width="10.7265625" bestFit="1" customWidth="1"/>
  </cols>
  <sheetData>
    <row r="2" spans="2:25" ht="15.5">
      <c r="B2" s="13" t="s">
        <v>47</v>
      </c>
    </row>
    <row r="3" spans="2:25">
      <c r="B3" s="5" t="s">
        <v>48</v>
      </c>
      <c r="C3" s="5">
        <f>1500*'Dati di Input'!F6</f>
        <v>0</v>
      </c>
    </row>
    <row r="4" spans="2:25">
      <c r="B4" s="5" t="s">
        <v>49</v>
      </c>
      <c r="C4" s="5">
        <f>IF(OR('Dati di Input'!F8=0,'Dati di Input'!I7=0,AND('Dati di Input'!F8=0,'Dati di Input'!I7=0)),0,IF(1000*'Dati di Input'!F8&lt;=100000,1000*'Dati di Input'!F8,100000))</f>
        <v>0</v>
      </c>
    </row>
    <row r="5" spans="2:25">
      <c r="B5" s="5" t="s">
        <v>50</v>
      </c>
      <c r="C5" s="77">
        <f>IF(OR('Dati di Input'!F9=0,'Dati di Input'!I8=0,AND('Dati di Input'!F9=0,'Dati di Input'!I8=0)),0,'Dati di Input'!I8)</f>
        <v>0</v>
      </c>
    </row>
    <row r="6" spans="2:25">
      <c r="B6" s="5" t="s">
        <v>51</v>
      </c>
      <c r="C6" s="5">
        <f>IF('Dati di Input'!I9=0,0,700*'Dati di Input'!F6)</f>
        <v>0</v>
      </c>
    </row>
    <row r="7" spans="2:25">
      <c r="F7" t="s">
        <v>108</v>
      </c>
    </row>
    <row r="8" spans="2:25" ht="15.5">
      <c r="B8" s="13" t="s">
        <v>52</v>
      </c>
      <c r="E8">
        <v>2023</v>
      </c>
      <c r="F8">
        <f>E8+1</f>
        <v>2024</v>
      </c>
      <c r="G8">
        <f t="shared" ref="G8:X8" si="0">F8+1</f>
        <v>2025</v>
      </c>
      <c r="H8">
        <f t="shared" si="0"/>
        <v>2026</v>
      </c>
      <c r="I8">
        <f t="shared" si="0"/>
        <v>2027</v>
      </c>
      <c r="J8">
        <f t="shared" si="0"/>
        <v>2028</v>
      </c>
      <c r="K8">
        <f t="shared" si="0"/>
        <v>2029</v>
      </c>
      <c r="L8">
        <f t="shared" si="0"/>
        <v>2030</v>
      </c>
      <c r="M8">
        <f t="shared" si="0"/>
        <v>2031</v>
      </c>
      <c r="N8">
        <f t="shared" si="0"/>
        <v>2032</v>
      </c>
      <c r="O8">
        <f t="shared" si="0"/>
        <v>2033</v>
      </c>
      <c r="P8">
        <f t="shared" si="0"/>
        <v>2034</v>
      </c>
      <c r="Q8">
        <f t="shared" si="0"/>
        <v>2035</v>
      </c>
      <c r="R8">
        <f t="shared" si="0"/>
        <v>2036</v>
      </c>
      <c r="S8">
        <f t="shared" si="0"/>
        <v>2037</v>
      </c>
      <c r="T8">
        <f t="shared" si="0"/>
        <v>2038</v>
      </c>
      <c r="U8">
        <f t="shared" si="0"/>
        <v>2039</v>
      </c>
      <c r="V8">
        <f t="shared" si="0"/>
        <v>2040</v>
      </c>
      <c r="W8">
        <f t="shared" si="0"/>
        <v>2041</v>
      </c>
      <c r="X8">
        <f t="shared" si="0"/>
        <v>2042</v>
      </c>
    </row>
    <row r="9" spans="2:25">
      <c r="B9" s="5" t="s">
        <v>53</v>
      </c>
      <c r="C9" s="5" t="s">
        <v>54</v>
      </c>
      <c r="D9" s="124"/>
      <c r="E9" s="5">
        <v>46.646000000000008</v>
      </c>
      <c r="F9" s="5">
        <v>46.646000000000008</v>
      </c>
      <c r="G9" s="5">
        <v>46.646000000000008</v>
      </c>
      <c r="H9" s="5">
        <v>46.646000000000008</v>
      </c>
      <c r="I9" s="5">
        <v>46.646000000000008</v>
      </c>
      <c r="J9" s="5">
        <v>46.646000000000008</v>
      </c>
      <c r="K9" s="5">
        <v>46.646000000000008</v>
      </c>
      <c r="L9" s="5">
        <v>46.646000000000008</v>
      </c>
      <c r="M9" s="5">
        <v>46.646000000000008</v>
      </c>
      <c r="N9" s="5">
        <v>46.646000000000008</v>
      </c>
      <c r="O9" s="5">
        <v>46.646000000000008</v>
      </c>
      <c r="P9" s="5">
        <v>46.646000000000008</v>
      </c>
      <c r="Q9" s="5">
        <v>46.646000000000008</v>
      </c>
      <c r="R9" s="5">
        <v>46.646000000000008</v>
      </c>
      <c r="S9" s="5">
        <v>46.646000000000008</v>
      </c>
      <c r="T9" s="5">
        <v>46.646000000000008</v>
      </c>
      <c r="U9" s="5">
        <v>46.646000000000008</v>
      </c>
      <c r="V9" s="5">
        <v>46.646000000000008</v>
      </c>
      <c r="W9" s="5">
        <v>46.646000000000008</v>
      </c>
      <c r="X9" s="5">
        <v>46.646000000000008</v>
      </c>
    </row>
    <row r="10" spans="2:25">
      <c r="B10" s="5" t="s">
        <v>55</v>
      </c>
      <c r="C10" s="5" t="s">
        <v>54</v>
      </c>
      <c r="D10" s="125"/>
      <c r="E10" s="5">
        <v>12.5</v>
      </c>
      <c r="F10" s="5">
        <v>12.5</v>
      </c>
      <c r="G10" s="5">
        <v>12.5</v>
      </c>
      <c r="H10" s="5">
        <v>12.5</v>
      </c>
      <c r="I10" s="5">
        <v>12.5</v>
      </c>
      <c r="J10" s="5">
        <v>12.5</v>
      </c>
      <c r="K10" s="5">
        <v>12.5</v>
      </c>
      <c r="L10" s="5">
        <v>12.5</v>
      </c>
      <c r="M10" s="5">
        <v>12.5</v>
      </c>
      <c r="N10" s="5">
        <v>12.5</v>
      </c>
      <c r="O10" s="5">
        <v>12.5</v>
      </c>
      <c r="P10" s="5">
        <v>12.5</v>
      </c>
      <c r="Q10" s="5">
        <v>12.5</v>
      </c>
      <c r="R10" s="5">
        <v>12.5</v>
      </c>
      <c r="S10" s="5">
        <v>12.5</v>
      </c>
      <c r="T10" s="5">
        <v>12.5</v>
      </c>
      <c r="U10" s="5">
        <v>12.5</v>
      </c>
      <c r="V10" s="5">
        <v>12.5</v>
      </c>
      <c r="W10" s="5">
        <v>12.5</v>
      </c>
      <c r="X10" s="5">
        <v>12.5</v>
      </c>
    </row>
    <row r="11" spans="2:25">
      <c r="B11" s="5" t="s">
        <v>56</v>
      </c>
      <c r="C11" s="5" t="s">
        <v>54</v>
      </c>
      <c r="D11" s="125"/>
      <c r="E11" s="5">
        <v>17.736000000000001</v>
      </c>
      <c r="F11" s="5">
        <v>17.736000000000001</v>
      </c>
      <c r="G11" s="5">
        <v>17.736000000000001</v>
      </c>
      <c r="H11" s="5">
        <v>17.736000000000001</v>
      </c>
      <c r="I11" s="5">
        <v>17.736000000000001</v>
      </c>
      <c r="J11" s="5">
        <v>17.736000000000001</v>
      </c>
      <c r="K11" s="5">
        <v>17.736000000000001</v>
      </c>
      <c r="L11" s="5">
        <v>17.736000000000001</v>
      </c>
      <c r="M11" s="5">
        <v>17.736000000000001</v>
      </c>
      <c r="N11" s="5">
        <v>17.736000000000001</v>
      </c>
      <c r="O11" s="5">
        <v>17.736000000000001</v>
      </c>
      <c r="P11" s="5">
        <v>17.736000000000001</v>
      </c>
      <c r="Q11" s="5">
        <v>17.736000000000001</v>
      </c>
      <c r="R11" s="5">
        <v>17.736000000000001</v>
      </c>
      <c r="S11" s="5">
        <v>17.736000000000001</v>
      </c>
      <c r="T11" s="5">
        <v>17.736000000000001</v>
      </c>
      <c r="U11" s="5">
        <v>17.736000000000001</v>
      </c>
      <c r="V11" s="5">
        <v>17.736000000000001</v>
      </c>
      <c r="W11" s="5">
        <v>17.736000000000001</v>
      </c>
      <c r="X11" s="5">
        <v>17.736000000000001</v>
      </c>
    </row>
    <row r="12" spans="2:25">
      <c r="B12" s="5" t="s">
        <v>57</v>
      </c>
      <c r="C12" s="5" t="s">
        <v>54</v>
      </c>
      <c r="D12" s="125"/>
      <c r="E12" s="36">
        <v>136</v>
      </c>
      <c r="F12" s="36">
        <f>E12-($E$12-$L$12)/7</f>
        <v>126.41428571428571</v>
      </c>
      <c r="G12" s="36">
        <f t="shared" ref="G12:K12" si="1">F12-($E$12-$L$12)/7</f>
        <v>116.82857142857142</v>
      </c>
      <c r="H12" s="36">
        <f t="shared" si="1"/>
        <v>107.24285714285713</v>
      </c>
      <c r="I12" s="36">
        <f t="shared" si="1"/>
        <v>97.657142857142844</v>
      </c>
      <c r="J12" s="36">
        <f t="shared" si="1"/>
        <v>88.071428571428555</v>
      </c>
      <c r="K12" s="36">
        <f t="shared" si="1"/>
        <v>78.485714285714266</v>
      </c>
      <c r="L12" s="14">
        <v>68.900000000000006</v>
      </c>
      <c r="M12" s="14">
        <v>68.900000000000006</v>
      </c>
      <c r="N12" s="14">
        <v>68.900000000000006</v>
      </c>
      <c r="O12" s="14">
        <v>68.900000000000006</v>
      </c>
      <c r="P12" s="14">
        <v>68.900000000000006</v>
      </c>
      <c r="Q12" s="14">
        <v>68.900000000000006</v>
      </c>
      <c r="R12" s="14">
        <v>68.900000000000006</v>
      </c>
      <c r="S12" s="14">
        <v>68.900000000000006</v>
      </c>
      <c r="T12" s="14">
        <v>68.900000000000006</v>
      </c>
      <c r="U12" s="14">
        <v>68.900000000000006</v>
      </c>
      <c r="V12" s="14">
        <v>68.900000000000006</v>
      </c>
      <c r="W12" s="14">
        <v>68.900000000000006</v>
      </c>
      <c r="X12" s="14">
        <v>68.900000000000006</v>
      </c>
      <c r="Y12" s="40">
        <f>AVERAGE(E12:X12)</f>
        <v>82.320000000000036</v>
      </c>
    </row>
    <row r="13" spans="2:25">
      <c r="B13" s="5" t="s">
        <v>58</v>
      </c>
      <c r="C13" s="5" t="s">
        <v>54</v>
      </c>
      <c r="D13" s="126"/>
      <c r="E13" s="5">
        <f>E9+E10+E11+E12</f>
        <v>212.88200000000001</v>
      </c>
      <c r="F13" s="5">
        <f t="shared" ref="F13:X13" si="2">F9+F10+F11+F12</f>
        <v>203.29628571428572</v>
      </c>
      <c r="G13" s="5">
        <f t="shared" si="2"/>
        <v>193.71057142857143</v>
      </c>
      <c r="H13" s="5">
        <f t="shared" si="2"/>
        <v>184.12485714285714</v>
      </c>
      <c r="I13" s="5">
        <f t="shared" si="2"/>
        <v>174.53914285714285</v>
      </c>
      <c r="J13" s="5">
        <f t="shared" si="2"/>
        <v>164.95342857142856</v>
      </c>
      <c r="K13" s="5">
        <f t="shared" si="2"/>
        <v>155.36771428571427</v>
      </c>
      <c r="L13" s="5">
        <f t="shared" si="2"/>
        <v>145.78200000000001</v>
      </c>
      <c r="M13" s="5">
        <f t="shared" si="2"/>
        <v>145.78200000000001</v>
      </c>
      <c r="N13" s="5">
        <f t="shared" si="2"/>
        <v>145.78200000000001</v>
      </c>
      <c r="O13" s="5">
        <f t="shared" si="2"/>
        <v>145.78200000000001</v>
      </c>
      <c r="P13" s="5">
        <f t="shared" si="2"/>
        <v>145.78200000000001</v>
      </c>
      <c r="Q13" s="5">
        <f t="shared" si="2"/>
        <v>145.78200000000001</v>
      </c>
      <c r="R13" s="5">
        <f t="shared" si="2"/>
        <v>145.78200000000001</v>
      </c>
      <c r="S13" s="5">
        <f t="shared" si="2"/>
        <v>145.78200000000001</v>
      </c>
      <c r="T13" s="5">
        <f t="shared" si="2"/>
        <v>145.78200000000001</v>
      </c>
      <c r="U13" s="5">
        <f t="shared" si="2"/>
        <v>145.78200000000001</v>
      </c>
      <c r="V13" s="5">
        <f t="shared" si="2"/>
        <v>145.78200000000001</v>
      </c>
      <c r="W13" s="5">
        <f t="shared" si="2"/>
        <v>145.78200000000001</v>
      </c>
      <c r="X13" s="5">
        <f t="shared" si="2"/>
        <v>145.78200000000001</v>
      </c>
    </row>
    <row r="14" spans="2:25">
      <c r="E14" s="39"/>
    </row>
    <row r="15" spans="2:25" ht="19.5" customHeight="1">
      <c r="B15" s="16" t="s">
        <v>59</v>
      </c>
      <c r="C15" s="13" t="s">
        <v>60</v>
      </c>
    </row>
    <row r="16" spans="2:25">
      <c r="B16" s="2"/>
      <c r="C16" s="3"/>
      <c r="D16" s="15">
        <v>0</v>
      </c>
      <c r="E16" s="15">
        <v>1</v>
      </c>
      <c r="F16" s="15">
        <v>2</v>
      </c>
      <c r="G16" s="15">
        <v>3</v>
      </c>
      <c r="H16" s="15">
        <v>4</v>
      </c>
      <c r="I16" s="15">
        <v>5</v>
      </c>
      <c r="J16" s="15">
        <v>6</v>
      </c>
      <c r="K16" s="15">
        <v>7</v>
      </c>
      <c r="L16" s="15">
        <v>8</v>
      </c>
      <c r="M16" s="15">
        <v>9</v>
      </c>
      <c r="N16" s="15">
        <v>10</v>
      </c>
      <c r="O16" s="15">
        <v>11</v>
      </c>
      <c r="P16" s="15">
        <v>12</v>
      </c>
      <c r="Q16" s="15">
        <v>13</v>
      </c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</row>
    <row r="17" spans="2:24">
      <c r="B17" s="5" t="s">
        <v>61</v>
      </c>
      <c r="C17" s="5" t="s">
        <v>62</v>
      </c>
      <c r="D17" s="6">
        <f>-'Dati di Input'!$I$10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2:24">
      <c r="B18" s="5" t="s">
        <v>63</v>
      </c>
      <c r="C18" s="5" t="s">
        <v>64</v>
      </c>
      <c r="D18" s="6"/>
      <c r="E18" s="32">
        <f>'Dati di Input'!F7/1000</f>
        <v>0</v>
      </c>
      <c r="F18" s="32">
        <f>E18*(1-'Dati di Input'!$F$12)</f>
        <v>0</v>
      </c>
      <c r="G18" s="32">
        <f>F18*(1-'Dati di Input'!$F$12)</f>
        <v>0</v>
      </c>
      <c r="H18" s="32">
        <f>G18*(1-'Dati di Input'!$F$12)</f>
        <v>0</v>
      </c>
      <c r="I18" s="32">
        <f>H18*(1-'Dati di Input'!$F$12)</f>
        <v>0</v>
      </c>
      <c r="J18" s="32">
        <f>I18*(1-'Dati di Input'!$F$12)</f>
        <v>0</v>
      </c>
      <c r="K18" s="32">
        <f>J18*(1-'Dati di Input'!$F$12)</f>
        <v>0</v>
      </c>
      <c r="L18" s="32">
        <f>K18*(1-'Dati di Input'!$F$12)</f>
        <v>0</v>
      </c>
      <c r="M18" s="32">
        <f>L18*(1-'Dati di Input'!$F$12)</f>
        <v>0</v>
      </c>
      <c r="N18" s="32">
        <f>M18*(1-'Dati di Input'!$F$12)</f>
        <v>0</v>
      </c>
      <c r="O18" s="32">
        <f>N18*(1-'Dati di Input'!$F$12)</f>
        <v>0</v>
      </c>
      <c r="P18" s="32">
        <f>O18*(1-'Dati di Input'!$F$12)</f>
        <v>0</v>
      </c>
      <c r="Q18" s="32">
        <f>P18*(1-'Dati di Input'!$F$12)</f>
        <v>0</v>
      </c>
      <c r="R18" s="32">
        <f>Q18*(1-'Dati di Input'!$F$12)</f>
        <v>0</v>
      </c>
      <c r="S18" s="32">
        <f>R18*(1-'Dati di Input'!$F$12)</f>
        <v>0</v>
      </c>
      <c r="T18" s="32">
        <f>S18*(1-'Dati di Input'!$F$12)</f>
        <v>0</v>
      </c>
      <c r="U18" s="32">
        <f>T18*(1-'Dati di Input'!$F$12)</f>
        <v>0</v>
      </c>
      <c r="V18" s="32">
        <f>U18*(1-'Dati di Input'!$F$12)</f>
        <v>0</v>
      </c>
      <c r="W18" s="32">
        <f>V18*(1-'Dati di Input'!$F$12)</f>
        <v>0</v>
      </c>
      <c r="X18" s="32">
        <f>W18*(1-'Dati di Input'!$F$12)</f>
        <v>0</v>
      </c>
    </row>
    <row r="19" spans="2:24">
      <c r="B19" s="5" t="s">
        <v>65</v>
      </c>
      <c r="C19" s="5" t="s">
        <v>64</v>
      </c>
      <c r="D19" s="6"/>
      <c r="E19" s="32">
        <f>E18*'Dati di Input'!$F$13</f>
        <v>0</v>
      </c>
      <c r="F19" s="32">
        <f>F18*'Dati di Input'!$F$13</f>
        <v>0</v>
      </c>
      <c r="G19" s="32">
        <f>G18*'Dati di Input'!$F$13</f>
        <v>0</v>
      </c>
      <c r="H19" s="32">
        <f>H18*'Dati di Input'!$F$13</f>
        <v>0</v>
      </c>
      <c r="I19" s="32">
        <f>I18*'Dati di Input'!$F$13</f>
        <v>0</v>
      </c>
      <c r="J19" s="32">
        <f>J18*'Dati di Input'!$F$13</f>
        <v>0</v>
      </c>
      <c r="K19" s="32">
        <f>K18*'Dati di Input'!$F$13</f>
        <v>0</v>
      </c>
      <c r="L19" s="32">
        <f>L18*'Dati di Input'!$F$13</f>
        <v>0</v>
      </c>
      <c r="M19" s="32">
        <f>M18*'Dati di Input'!$F$13</f>
        <v>0</v>
      </c>
      <c r="N19" s="32">
        <f>N18*'Dati di Input'!$F$13</f>
        <v>0</v>
      </c>
      <c r="O19" s="32">
        <f>O18*'Dati di Input'!$F$13</f>
        <v>0</v>
      </c>
      <c r="P19" s="32">
        <f>P18*'Dati di Input'!$F$13</f>
        <v>0</v>
      </c>
      <c r="Q19" s="32">
        <f>Q18*'Dati di Input'!$F$13</f>
        <v>0</v>
      </c>
      <c r="R19" s="32">
        <f>R18*'Dati di Input'!$F$13</f>
        <v>0</v>
      </c>
      <c r="S19" s="32">
        <f>S18*'Dati di Input'!$F$13</f>
        <v>0</v>
      </c>
      <c r="T19" s="32">
        <f>T18*'Dati di Input'!$F$13</f>
        <v>0</v>
      </c>
      <c r="U19" s="32">
        <f>U18*'Dati di Input'!$F$13</f>
        <v>0</v>
      </c>
      <c r="V19" s="32">
        <f>V18*'Dati di Input'!$F$13</f>
        <v>0</v>
      </c>
      <c r="W19" s="32">
        <f>W18*'Dati di Input'!$F$13</f>
        <v>0</v>
      </c>
      <c r="X19" s="32">
        <f>X18*'Dati di Input'!$F$13</f>
        <v>0</v>
      </c>
    </row>
    <row r="20" spans="2:24">
      <c r="B20" s="5" t="s">
        <v>66</v>
      </c>
      <c r="C20" s="5" t="s">
        <v>64</v>
      </c>
      <c r="D20" s="6"/>
      <c r="E20" s="32">
        <f>E18-E19</f>
        <v>0</v>
      </c>
      <c r="F20" s="32">
        <f t="shared" ref="F20:X20" si="3">F18-F19</f>
        <v>0</v>
      </c>
      <c r="G20" s="32">
        <f t="shared" si="3"/>
        <v>0</v>
      </c>
      <c r="H20" s="32">
        <f t="shared" si="3"/>
        <v>0</v>
      </c>
      <c r="I20" s="32">
        <f t="shared" si="3"/>
        <v>0</v>
      </c>
      <c r="J20" s="32">
        <f t="shared" si="3"/>
        <v>0</v>
      </c>
      <c r="K20" s="32">
        <f t="shared" si="3"/>
        <v>0</v>
      </c>
      <c r="L20" s="32">
        <f t="shared" si="3"/>
        <v>0</v>
      </c>
      <c r="M20" s="32">
        <f t="shared" si="3"/>
        <v>0</v>
      </c>
      <c r="N20" s="32">
        <f t="shared" si="3"/>
        <v>0</v>
      </c>
      <c r="O20" s="32">
        <f t="shared" si="3"/>
        <v>0</v>
      </c>
      <c r="P20" s="32">
        <f t="shared" si="3"/>
        <v>0</v>
      </c>
      <c r="Q20" s="32">
        <f t="shared" si="3"/>
        <v>0</v>
      </c>
      <c r="R20" s="32">
        <f t="shared" si="3"/>
        <v>0</v>
      </c>
      <c r="S20" s="32">
        <f t="shared" si="3"/>
        <v>0</v>
      </c>
      <c r="T20" s="32">
        <f t="shared" si="3"/>
        <v>0</v>
      </c>
      <c r="U20" s="32">
        <f t="shared" si="3"/>
        <v>0</v>
      </c>
      <c r="V20" s="32">
        <f t="shared" si="3"/>
        <v>0</v>
      </c>
      <c r="W20" s="32">
        <f t="shared" si="3"/>
        <v>0</v>
      </c>
      <c r="X20" s="32">
        <f t="shared" si="3"/>
        <v>0</v>
      </c>
    </row>
    <row r="21" spans="2:24">
      <c r="B21" s="5" t="s">
        <v>67</v>
      </c>
      <c r="C21" s="5" t="s">
        <v>62</v>
      </c>
      <c r="D21" s="6"/>
      <c r="E21" s="6">
        <f>E19*E13</f>
        <v>0</v>
      </c>
      <c r="F21" s="6">
        <f t="shared" ref="F21:X21" si="4">F19*F13</f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4"/>
        <v>0</v>
      </c>
      <c r="P21" s="6">
        <f t="shared" si="4"/>
        <v>0</v>
      </c>
      <c r="Q21" s="6">
        <f t="shared" si="4"/>
        <v>0</v>
      </c>
      <c r="R21" s="6">
        <f t="shared" si="4"/>
        <v>0</v>
      </c>
      <c r="S21" s="6">
        <f t="shared" si="4"/>
        <v>0</v>
      </c>
      <c r="T21" s="6">
        <f t="shared" si="4"/>
        <v>0</v>
      </c>
      <c r="U21" s="6">
        <f t="shared" si="4"/>
        <v>0</v>
      </c>
      <c r="V21" s="6">
        <f t="shared" si="4"/>
        <v>0</v>
      </c>
      <c r="W21" s="6">
        <f t="shared" si="4"/>
        <v>0</v>
      </c>
      <c r="X21" s="6">
        <f t="shared" si="4"/>
        <v>0</v>
      </c>
    </row>
    <row r="22" spans="2:24">
      <c r="B22" s="5" t="s">
        <v>68</v>
      </c>
      <c r="C22" s="5" t="s">
        <v>62</v>
      </c>
      <c r="D22" s="6"/>
      <c r="E22" s="6">
        <f>E20*E12</f>
        <v>0</v>
      </c>
      <c r="F22" s="6">
        <f t="shared" ref="F22:X22" si="5">F20*F12</f>
        <v>0</v>
      </c>
      <c r="G22" s="6">
        <f t="shared" si="5"/>
        <v>0</v>
      </c>
      <c r="H22" s="6">
        <f t="shared" si="5"/>
        <v>0</v>
      </c>
      <c r="I22" s="6">
        <f t="shared" si="5"/>
        <v>0</v>
      </c>
      <c r="J22" s="6">
        <f t="shared" si="5"/>
        <v>0</v>
      </c>
      <c r="K22" s="6">
        <f t="shared" si="5"/>
        <v>0</v>
      </c>
      <c r="L22" s="6">
        <f t="shared" si="5"/>
        <v>0</v>
      </c>
      <c r="M22" s="6">
        <f t="shared" si="5"/>
        <v>0</v>
      </c>
      <c r="N22" s="6">
        <f t="shared" si="5"/>
        <v>0</v>
      </c>
      <c r="O22" s="6">
        <f t="shared" si="5"/>
        <v>0</v>
      </c>
      <c r="P22" s="6">
        <f t="shared" si="5"/>
        <v>0</v>
      </c>
      <c r="Q22" s="6">
        <f t="shared" si="5"/>
        <v>0</v>
      </c>
      <c r="R22" s="6">
        <f t="shared" si="5"/>
        <v>0</v>
      </c>
      <c r="S22" s="6">
        <f t="shared" si="5"/>
        <v>0</v>
      </c>
      <c r="T22" s="6">
        <f t="shared" si="5"/>
        <v>0</v>
      </c>
      <c r="U22" s="6">
        <f t="shared" si="5"/>
        <v>0</v>
      </c>
      <c r="V22" s="6">
        <f t="shared" si="5"/>
        <v>0</v>
      </c>
      <c r="W22" s="6">
        <f t="shared" si="5"/>
        <v>0</v>
      </c>
      <c r="X22" s="6">
        <f t="shared" si="5"/>
        <v>0</v>
      </c>
    </row>
    <row r="23" spans="2:24">
      <c r="B23" s="7" t="s">
        <v>69</v>
      </c>
      <c r="C23" s="7" t="s">
        <v>62</v>
      </c>
      <c r="D23" s="8"/>
      <c r="E23" s="8">
        <f>E22+E21</f>
        <v>0</v>
      </c>
      <c r="F23" s="8">
        <f t="shared" ref="F23:X23" si="6">F22+F21</f>
        <v>0</v>
      </c>
      <c r="G23" s="8">
        <f t="shared" si="6"/>
        <v>0</v>
      </c>
      <c r="H23" s="8">
        <f t="shared" si="6"/>
        <v>0</v>
      </c>
      <c r="I23" s="8">
        <f t="shared" si="6"/>
        <v>0</v>
      </c>
      <c r="J23" s="8">
        <f t="shared" si="6"/>
        <v>0</v>
      </c>
      <c r="K23" s="8">
        <f t="shared" si="6"/>
        <v>0</v>
      </c>
      <c r="L23" s="8">
        <f t="shared" si="6"/>
        <v>0</v>
      </c>
      <c r="M23" s="8">
        <f t="shared" si="6"/>
        <v>0</v>
      </c>
      <c r="N23" s="8">
        <f t="shared" si="6"/>
        <v>0</v>
      </c>
      <c r="O23" s="8">
        <f t="shared" si="6"/>
        <v>0</v>
      </c>
      <c r="P23" s="8">
        <f t="shared" si="6"/>
        <v>0</v>
      </c>
      <c r="Q23" s="8">
        <f t="shared" si="6"/>
        <v>0</v>
      </c>
      <c r="R23" s="8">
        <f t="shared" si="6"/>
        <v>0</v>
      </c>
      <c r="S23" s="8">
        <f t="shared" si="6"/>
        <v>0</v>
      </c>
      <c r="T23" s="8">
        <f t="shared" si="6"/>
        <v>0</v>
      </c>
      <c r="U23" s="8">
        <f t="shared" si="6"/>
        <v>0</v>
      </c>
      <c r="V23" s="8">
        <f t="shared" si="6"/>
        <v>0</v>
      </c>
      <c r="W23" s="8">
        <f t="shared" si="6"/>
        <v>0</v>
      </c>
      <c r="X23" s="8">
        <f t="shared" si="6"/>
        <v>0</v>
      </c>
    </row>
    <row r="24" spans="2:24">
      <c r="B24" s="5" t="s">
        <v>70</v>
      </c>
      <c r="C24" s="5" t="s">
        <v>62</v>
      </c>
      <c r="D24" s="6"/>
      <c r="E24" s="6" t="e">
        <f>-'Dati di Input'!$I$13*'Dati di Input'!$F$6</f>
        <v>#VALUE!</v>
      </c>
      <c r="F24" s="6" t="e">
        <f>-'Dati di Input'!$I$13*'Dati di Input'!$F$6</f>
        <v>#VALUE!</v>
      </c>
      <c r="G24" s="6" t="e">
        <f>-'Dati di Input'!$I$13*'Dati di Input'!$F$6</f>
        <v>#VALUE!</v>
      </c>
      <c r="H24" s="6" t="e">
        <f>-'Dati di Input'!$I$13*'Dati di Input'!$F$6</f>
        <v>#VALUE!</v>
      </c>
      <c r="I24" s="6" t="e">
        <f>-'Dati di Input'!$I$13*'Dati di Input'!$F$6</f>
        <v>#VALUE!</v>
      </c>
      <c r="J24" s="6" t="e">
        <f>-'Dati di Input'!$I$13*'Dati di Input'!$F$6</f>
        <v>#VALUE!</v>
      </c>
      <c r="K24" s="6" t="e">
        <f>-'Dati di Input'!$I$13*'Dati di Input'!$F$6</f>
        <v>#VALUE!</v>
      </c>
      <c r="L24" s="6" t="e">
        <f>-'Dati di Input'!$I$13*'Dati di Input'!$F$6</f>
        <v>#VALUE!</v>
      </c>
      <c r="M24" s="6" t="e">
        <f>-'Dati di Input'!$I$13*'Dati di Input'!$F$6</f>
        <v>#VALUE!</v>
      </c>
      <c r="N24" s="6" t="e">
        <f>-'Dati di Input'!$I$13*'Dati di Input'!$F$6</f>
        <v>#VALUE!</v>
      </c>
      <c r="O24" s="6" t="e">
        <f>-'Dati di Input'!$I$13*'Dati di Input'!$F$6</f>
        <v>#VALUE!</v>
      </c>
      <c r="P24" s="6" t="e">
        <f>-'Dati di Input'!$I$13*'Dati di Input'!$F$6</f>
        <v>#VALUE!</v>
      </c>
      <c r="Q24" s="6" t="e">
        <f>-'Dati di Input'!$I$13*'Dati di Input'!$F$6</f>
        <v>#VALUE!</v>
      </c>
      <c r="R24" s="6" t="e">
        <f>-'Dati di Input'!$I$13*'Dati di Input'!$F$6</f>
        <v>#VALUE!</v>
      </c>
      <c r="S24" s="6" t="e">
        <f>-'Dati di Input'!$I$13*'Dati di Input'!$F$6</f>
        <v>#VALUE!</v>
      </c>
      <c r="T24" s="6" t="e">
        <f>-'Dati di Input'!$I$13*'Dati di Input'!$F$6</f>
        <v>#VALUE!</v>
      </c>
      <c r="U24" s="6" t="e">
        <f>-'Dati di Input'!$I$13*'Dati di Input'!$F$6</f>
        <v>#VALUE!</v>
      </c>
      <c r="V24" s="6" t="e">
        <f>-'Dati di Input'!$I$13*'Dati di Input'!$F$6</f>
        <v>#VALUE!</v>
      </c>
      <c r="W24" s="6" t="e">
        <f>-'Dati di Input'!$I$13*'Dati di Input'!$F$6</f>
        <v>#VALUE!</v>
      </c>
      <c r="X24" s="6" t="e">
        <f>-'Dati di Input'!$I$13*'Dati di Input'!$F$6</f>
        <v>#VALUE!</v>
      </c>
    </row>
    <row r="25" spans="2:24">
      <c r="B25" s="7" t="s">
        <v>71</v>
      </c>
      <c r="C25" s="7" t="s">
        <v>62</v>
      </c>
      <c r="D25" s="8"/>
      <c r="E25" s="8" t="e">
        <f>E23+E24</f>
        <v>#VALUE!</v>
      </c>
      <c r="F25" s="8" t="e">
        <f t="shared" ref="F25:X25" si="7">F23+F24</f>
        <v>#VALUE!</v>
      </c>
      <c r="G25" s="8" t="e">
        <f t="shared" si="7"/>
        <v>#VALUE!</v>
      </c>
      <c r="H25" s="8" t="e">
        <f t="shared" si="7"/>
        <v>#VALUE!</v>
      </c>
      <c r="I25" s="8" t="e">
        <f t="shared" si="7"/>
        <v>#VALUE!</v>
      </c>
      <c r="J25" s="8" t="e">
        <f t="shared" si="7"/>
        <v>#VALUE!</v>
      </c>
      <c r="K25" s="8" t="e">
        <f t="shared" si="7"/>
        <v>#VALUE!</v>
      </c>
      <c r="L25" s="8" t="e">
        <f t="shared" si="7"/>
        <v>#VALUE!</v>
      </c>
      <c r="M25" s="8" t="e">
        <f t="shared" si="7"/>
        <v>#VALUE!</v>
      </c>
      <c r="N25" s="8" t="e">
        <f t="shared" si="7"/>
        <v>#VALUE!</v>
      </c>
      <c r="O25" s="8" t="e">
        <f t="shared" si="7"/>
        <v>#VALUE!</v>
      </c>
      <c r="P25" s="8" t="e">
        <f t="shared" si="7"/>
        <v>#VALUE!</v>
      </c>
      <c r="Q25" s="8" t="e">
        <f t="shared" si="7"/>
        <v>#VALUE!</v>
      </c>
      <c r="R25" s="8" t="e">
        <f t="shared" si="7"/>
        <v>#VALUE!</v>
      </c>
      <c r="S25" s="8" t="e">
        <f t="shared" si="7"/>
        <v>#VALUE!</v>
      </c>
      <c r="T25" s="8" t="e">
        <f t="shared" si="7"/>
        <v>#VALUE!</v>
      </c>
      <c r="U25" s="8" t="e">
        <f t="shared" si="7"/>
        <v>#VALUE!</v>
      </c>
      <c r="V25" s="8" t="e">
        <f t="shared" si="7"/>
        <v>#VALUE!</v>
      </c>
      <c r="W25" s="8" t="e">
        <f t="shared" si="7"/>
        <v>#VALUE!</v>
      </c>
      <c r="X25" s="8" t="e">
        <f t="shared" si="7"/>
        <v>#VALUE!</v>
      </c>
    </row>
    <row r="26" spans="2:24">
      <c r="B26" s="5" t="s">
        <v>72</v>
      </c>
      <c r="C26" s="5" t="s">
        <v>62</v>
      </c>
      <c r="D26" s="9"/>
      <c r="E26" s="9">
        <f>IF(E16&gt;'Dati di Input'!$L$10,0,$D$17/'Dati di Input'!$L$10)</f>
        <v>0</v>
      </c>
      <c r="F26" s="9">
        <f>IF(F16&gt;'Dati di Input'!$L$10,0,$D$17/'Dati di Input'!$L$10)</f>
        <v>0</v>
      </c>
      <c r="G26" s="9">
        <f>IF(G16&gt;'Dati di Input'!$L$10,0,$D$17/'Dati di Input'!$L$10)</f>
        <v>0</v>
      </c>
      <c r="H26" s="9">
        <f>IF(H16&gt;'Dati di Input'!$L$10,0,$D$17/'Dati di Input'!$L$10)</f>
        <v>0</v>
      </c>
      <c r="I26" s="9">
        <f>IF(I16&gt;'Dati di Input'!$L$10,0,$D$17/'Dati di Input'!$L$10)</f>
        <v>0</v>
      </c>
      <c r="J26" s="9">
        <f>IF(J16&gt;'Dati di Input'!$L$10,0,$D$17/'Dati di Input'!$L$10)</f>
        <v>0</v>
      </c>
      <c r="K26" s="9">
        <f>IF(K16&gt;'Dati di Input'!$L$10,0,$D$17/'Dati di Input'!$L$10)</f>
        <v>0</v>
      </c>
      <c r="L26" s="9">
        <f>IF(L16&gt;'Dati di Input'!$L$10,0,$D$17/'Dati di Input'!$L$10)</f>
        <v>0</v>
      </c>
      <c r="M26" s="9">
        <f>IF(M16&gt;'Dati di Input'!$L$10,0,$D$17/'Dati di Input'!$L$10)</f>
        <v>0</v>
      </c>
      <c r="N26" s="9">
        <f>IF(N16&gt;'Dati di Input'!$L$10,0,$D$17/'Dati di Input'!$L$10)</f>
        <v>0</v>
      </c>
      <c r="O26" s="9">
        <f>IF(O16&gt;'Dati di Input'!$L$10,0,$D$17/'Dati di Input'!$L$10)</f>
        <v>0</v>
      </c>
      <c r="P26" s="9">
        <f>IF(P16&gt;'Dati di Input'!$L$10,0,$D$17/'Dati di Input'!$L$10)</f>
        <v>0</v>
      </c>
      <c r="Q26" s="9">
        <f>IF(Q16&gt;'Dati di Input'!$L$10,0,$D$17/'Dati di Input'!$L$10)</f>
        <v>0</v>
      </c>
      <c r="R26" s="9">
        <f>IF(R16&gt;'Dati di Input'!$L$10,0,$D$17/'Dati di Input'!$L$10)</f>
        <v>0</v>
      </c>
      <c r="S26" s="9">
        <f>IF(S16&gt;'Dati di Input'!$L$10,0,$D$17/'Dati di Input'!$L$10)</f>
        <v>0</v>
      </c>
      <c r="T26" s="9">
        <f>IF(T16&gt;'Dati di Input'!$L$10,0,$D$17/'Dati di Input'!$L$10)</f>
        <v>0</v>
      </c>
      <c r="U26" s="9">
        <f>IF(U16&gt;'Dati di Input'!$L$10,0,$D$17/'Dati di Input'!$L$10)</f>
        <v>0</v>
      </c>
      <c r="V26" s="9">
        <f>IF(V16&gt;'Dati di Input'!$L$10,0,$D$17/'Dati di Input'!$L$10)</f>
        <v>0</v>
      </c>
      <c r="W26" s="9">
        <f>IF(W16&gt;'Dati di Input'!$L$10,0,$D$17/'Dati di Input'!$L$10)</f>
        <v>0</v>
      </c>
      <c r="X26" s="9">
        <f>IF(X16&gt;'Dati di Input'!$L$10,0,$D$17/'Dati di Input'!$L$10)</f>
        <v>0</v>
      </c>
    </row>
    <row r="27" spans="2:24">
      <c r="B27" s="7" t="s">
        <v>73</v>
      </c>
      <c r="C27" s="5" t="s">
        <v>62</v>
      </c>
      <c r="D27" s="8"/>
      <c r="E27" s="8" t="e">
        <f>E25+E26</f>
        <v>#VALUE!</v>
      </c>
      <c r="F27" s="8" t="e">
        <f t="shared" ref="F27:X27" si="8">F25+F26</f>
        <v>#VALUE!</v>
      </c>
      <c r="G27" s="8" t="e">
        <f t="shared" si="8"/>
        <v>#VALUE!</v>
      </c>
      <c r="H27" s="8" t="e">
        <f t="shared" si="8"/>
        <v>#VALUE!</v>
      </c>
      <c r="I27" s="8" t="e">
        <f t="shared" si="8"/>
        <v>#VALUE!</v>
      </c>
      <c r="J27" s="8" t="e">
        <f t="shared" si="8"/>
        <v>#VALUE!</v>
      </c>
      <c r="K27" s="8" t="e">
        <f t="shared" si="8"/>
        <v>#VALUE!</v>
      </c>
      <c r="L27" s="8" t="e">
        <f t="shared" si="8"/>
        <v>#VALUE!</v>
      </c>
      <c r="M27" s="8" t="e">
        <f t="shared" si="8"/>
        <v>#VALUE!</v>
      </c>
      <c r="N27" s="8" t="e">
        <f t="shared" si="8"/>
        <v>#VALUE!</v>
      </c>
      <c r="O27" s="8" t="e">
        <f t="shared" si="8"/>
        <v>#VALUE!</v>
      </c>
      <c r="P27" s="8" t="e">
        <f t="shared" si="8"/>
        <v>#VALUE!</v>
      </c>
      <c r="Q27" s="8" t="e">
        <f t="shared" si="8"/>
        <v>#VALUE!</v>
      </c>
      <c r="R27" s="8" t="e">
        <f t="shared" si="8"/>
        <v>#VALUE!</v>
      </c>
      <c r="S27" s="8" t="e">
        <f t="shared" si="8"/>
        <v>#VALUE!</v>
      </c>
      <c r="T27" s="8" t="e">
        <f t="shared" si="8"/>
        <v>#VALUE!</v>
      </c>
      <c r="U27" s="8" t="e">
        <f t="shared" si="8"/>
        <v>#VALUE!</v>
      </c>
      <c r="V27" s="8" t="e">
        <f t="shared" si="8"/>
        <v>#VALUE!</v>
      </c>
      <c r="W27" s="8" t="e">
        <f t="shared" si="8"/>
        <v>#VALUE!</v>
      </c>
      <c r="X27" s="8" t="e">
        <f t="shared" si="8"/>
        <v>#VALUE!</v>
      </c>
    </row>
    <row r="28" spans="2:24">
      <c r="B28" s="5" t="s">
        <v>74</v>
      </c>
      <c r="C28" s="5" t="s">
        <v>62</v>
      </c>
      <c r="D28" s="9"/>
      <c r="E28" s="9">
        <f>IF(E16&lt;='Dati di Input'!$L$8,IPMT('Dati di Input'!$L$7,'Dati di Input'!$L$8,'Dati di Input'!$L$8,'Dati di Input'!$L$6*'Dati di Input'!$I$10),0)</f>
        <v>0</v>
      </c>
      <c r="F28" s="9">
        <f>IF(F16&lt;='Dati di Input'!$L$8,IPMT('Dati di Input'!$L$7,'Dati di Input'!$L$8,'Dati di Input'!$L$8,'Dati di Input'!$L$6*'Dati di Input'!$I$10),0)</f>
        <v>0</v>
      </c>
      <c r="G28" s="9">
        <f>IF(G16&lt;='Dati di Input'!$L$8,IPMT('Dati di Input'!$L$7,'Dati di Input'!$L$8,'Dati di Input'!$L$8,'Dati di Input'!$L$6*'Dati di Input'!$I$10),0)</f>
        <v>0</v>
      </c>
      <c r="H28" s="9">
        <f>IF(H16&lt;='Dati di Input'!$L$8,IPMT('Dati di Input'!$L$7,'Dati di Input'!$L$8,'Dati di Input'!$L$8,'Dati di Input'!$L$6*'Dati di Input'!$I$10),0)</f>
        <v>0</v>
      </c>
      <c r="I28" s="9">
        <f>IF(I16&lt;='Dati di Input'!$L$8,IPMT('Dati di Input'!$L$7,'Dati di Input'!$L$8,'Dati di Input'!$L$8,'Dati di Input'!$L$6*'Dati di Input'!$I$10),0)</f>
        <v>0</v>
      </c>
      <c r="J28" s="9">
        <f>IF(J16&lt;='Dati di Input'!$L$8,IPMT('Dati di Input'!$L$7,'Dati di Input'!$L$8,'Dati di Input'!$L$8,'Dati di Input'!$L$6*'Dati di Input'!$I$10),0)</f>
        <v>0</v>
      </c>
      <c r="K28" s="9">
        <f>IF(K16&lt;='Dati di Input'!$L$8,IPMT('Dati di Input'!$L$7,'Dati di Input'!$L$8,'Dati di Input'!$L$8,'Dati di Input'!$L$6*'Dati di Input'!$I$10),0)</f>
        <v>0</v>
      </c>
      <c r="L28" s="9">
        <f>IF(L16&lt;='Dati di Input'!$L$8,IPMT('Dati di Input'!$L$7,'Dati di Input'!$L$8,'Dati di Input'!$L$8,'Dati di Input'!$L$6*'Dati di Input'!$I$10),0)</f>
        <v>0</v>
      </c>
      <c r="M28" s="9">
        <f>IF(M16&lt;='Dati di Input'!$L$8,IPMT('Dati di Input'!$L$7,'Dati di Input'!$L$8,'Dati di Input'!$L$8,'Dati di Input'!$L$6*'Dati di Input'!$I$10),0)</f>
        <v>0</v>
      </c>
      <c r="N28" s="9">
        <f>IF(N16&lt;='Dati di Input'!$L$8,IPMT('Dati di Input'!$L$7,'Dati di Input'!$L$8,'Dati di Input'!$L$8,'Dati di Input'!$L$6*'Dati di Input'!$I$10),0)</f>
        <v>0</v>
      </c>
      <c r="O28" s="9">
        <f>IF(O16&lt;='Dati di Input'!$L$8,IPMT('Dati di Input'!$L$7,'Dati di Input'!$L$8,'Dati di Input'!$L$8,'Dati di Input'!$L$6*'Dati di Input'!$I$10),0)</f>
        <v>0</v>
      </c>
      <c r="P28" s="9">
        <f>IF(P16&lt;='Dati di Input'!$L$8,IPMT('Dati di Input'!$L$7,'Dati di Input'!$L$8,'Dati di Input'!$L$8,'Dati di Input'!$L$6*'Dati di Input'!$I$10),0)</f>
        <v>0</v>
      </c>
      <c r="Q28" s="9">
        <f>IF(Q16&lt;='Dati di Input'!$L$8,IPMT('Dati di Input'!$L$7,'Dati di Input'!$L$8,'Dati di Input'!$L$8,'Dati di Input'!$L$6*'Dati di Input'!$I$10),0)</f>
        <v>0</v>
      </c>
      <c r="R28" s="9">
        <f>IF(R16&lt;='Dati di Input'!$L$8,IPMT('Dati di Input'!$L$7,'Dati di Input'!$L$8,'Dati di Input'!$L$8,'Dati di Input'!$L$6*'Dati di Input'!$I$10),0)</f>
        <v>0</v>
      </c>
      <c r="S28" s="9">
        <f>IF(S16&lt;='Dati di Input'!$L$8,IPMT('Dati di Input'!$L$7,'Dati di Input'!$L$8,'Dati di Input'!$L$8,'Dati di Input'!$L$6*'Dati di Input'!$I$10),0)</f>
        <v>0</v>
      </c>
      <c r="T28" s="9">
        <f>IF(T16&lt;='Dati di Input'!$L$8,IPMT('Dati di Input'!$L$7,'Dati di Input'!$L$8,'Dati di Input'!$L$8,'Dati di Input'!$L$6*'Dati di Input'!$I$10),0)</f>
        <v>0</v>
      </c>
      <c r="U28" s="9">
        <f>IF(U16&lt;='Dati di Input'!$L$8,IPMT('Dati di Input'!$L$7,'Dati di Input'!$L$8,'Dati di Input'!$L$8,'Dati di Input'!$L$6*'Dati di Input'!$I$10),0)</f>
        <v>0</v>
      </c>
      <c r="V28" s="9">
        <f>IF(V16&lt;='Dati di Input'!$L$8,IPMT('Dati di Input'!$L$7,'Dati di Input'!$L$8,'Dati di Input'!$L$8,'Dati di Input'!$L$6*'Dati di Input'!$I$10),0)</f>
        <v>0</v>
      </c>
      <c r="W28" s="9">
        <f>IF(W16&lt;='Dati di Input'!$L$8,IPMT('Dati di Input'!$L$7,'Dati di Input'!$L$8,'Dati di Input'!$L$8,'Dati di Input'!$L$6*'Dati di Input'!$I$10),0)</f>
        <v>0</v>
      </c>
      <c r="X28" s="9">
        <f>IF(X16&lt;='Dati di Input'!$L$8,IPMT('Dati di Input'!$L$7,'Dati di Input'!$L$8,'Dati di Input'!$L$8,'Dati di Input'!$L$6*'Dati di Input'!$I$10),0)</f>
        <v>0</v>
      </c>
    </row>
    <row r="29" spans="2:24">
      <c r="B29" s="10" t="s">
        <v>75</v>
      </c>
      <c r="C29" s="5" t="s">
        <v>62</v>
      </c>
      <c r="D29" s="11"/>
      <c r="E29" s="11" t="e">
        <f>IF((E22+E24+E26+E28)&lt;0,0,E22+E24+E26+E28)</f>
        <v>#VALUE!</v>
      </c>
      <c r="F29" s="11" t="e">
        <f t="shared" ref="F29:X29" si="9">IF((F22+F24+F26+F28)&lt;0,0,F22+F24+F26+F28)</f>
        <v>#VALUE!</v>
      </c>
      <c r="G29" s="11" t="e">
        <f t="shared" si="9"/>
        <v>#VALUE!</v>
      </c>
      <c r="H29" s="11" t="e">
        <f t="shared" si="9"/>
        <v>#VALUE!</v>
      </c>
      <c r="I29" s="11" t="e">
        <f t="shared" si="9"/>
        <v>#VALUE!</v>
      </c>
      <c r="J29" s="11" t="e">
        <f t="shared" si="9"/>
        <v>#VALUE!</v>
      </c>
      <c r="K29" s="11" t="e">
        <f t="shared" si="9"/>
        <v>#VALUE!</v>
      </c>
      <c r="L29" s="11" t="e">
        <f t="shared" si="9"/>
        <v>#VALUE!</v>
      </c>
      <c r="M29" s="11" t="e">
        <f t="shared" si="9"/>
        <v>#VALUE!</v>
      </c>
      <c r="N29" s="11" t="e">
        <f t="shared" si="9"/>
        <v>#VALUE!</v>
      </c>
      <c r="O29" s="11" t="e">
        <f t="shared" si="9"/>
        <v>#VALUE!</v>
      </c>
      <c r="P29" s="11" t="e">
        <f t="shared" si="9"/>
        <v>#VALUE!</v>
      </c>
      <c r="Q29" s="11" t="e">
        <f t="shared" si="9"/>
        <v>#VALUE!</v>
      </c>
      <c r="R29" s="11" t="e">
        <f t="shared" si="9"/>
        <v>#VALUE!</v>
      </c>
      <c r="S29" s="11" t="e">
        <f t="shared" si="9"/>
        <v>#VALUE!</v>
      </c>
      <c r="T29" s="11" t="e">
        <f t="shared" si="9"/>
        <v>#VALUE!</v>
      </c>
      <c r="U29" s="11" t="e">
        <f t="shared" si="9"/>
        <v>#VALUE!</v>
      </c>
      <c r="V29" s="11" t="e">
        <f t="shared" si="9"/>
        <v>#VALUE!</v>
      </c>
      <c r="W29" s="11" t="e">
        <f t="shared" si="9"/>
        <v>#VALUE!</v>
      </c>
      <c r="X29" s="11" t="e">
        <f t="shared" si="9"/>
        <v>#VALUE!</v>
      </c>
    </row>
    <row r="30" spans="2:24">
      <c r="B30" s="5" t="s">
        <v>76</v>
      </c>
      <c r="C30" s="5" t="s">
        <v>62</v>
      </c>
      <c r="D30" s="6"/>
      <c r="E30" s="6" t="e">
        <f>-IF(E29*'Dati di Input'!$L$9&lt;0,0,E29*'Dati di Input'!$L$9)</f>
        <v>#VALUE!</v>
      </c>
      <c r="F30" s="6" t="e">
        <f>-IF(F29*'Dati di Input'!$L$9&lt;0,0,F29*'Dati di Input'!$L$9)</f>
        <v>#VALUE!</v>
      </c>
      <c r="G30" s="6" t="e">
        <f>-IF(G29*'Dati di Input'!$L$9&lt;0,0,G29*'Dati di Input'!$L$9)</f>
        <v>#VALUE!</v>
      </c>
      <c r="H30" s="6" t="e">
        <f>-IF(H29*'Dati di Input'!$L$9&lt;0,0,H29*'Dati di Input'!$L$9)</f>
        <v>#VALUE!</v>
      </c>
      <c r="I30" s="6" t="e">
        <f>-IF(I29*'Dati di Input'!$L$9&lt;0,0,I29*'Dati di Input'!$L$9)</f>
        <v>#VALUE!</v>
      </c>
      <c r="J30" s="6" t="e">
        <f>-IF(J29*'Dati di Input'!$L$9&lt;0,0,J29*'Dati di Input'!$L$9)</f>
        <v>#VALUE!</v>
      </c>
      <c r="K30" s="6" t="e">
        <f>-IF(K29*'Dati di Input'!$L$9&lt;0,0,K29*'Dati di Input'!$L$9)</f>
        <v>#VALUE!</v>
      </c>
      <c r="L30" s="6" t="e">
        <f>-IF(L29*'Dati di Input'!$L$9&lt;0,0,L29*'Dati di Input'!$L$9)</f>
        <v>#VALUE!</v>
      </c>
      <c r="M30" s="6" t="e">
        <f>-IF(M29*'Dati di Input'!$L$9&lt;0,0,M29*'Dati di Input'!$L$9)</f>
        <v>#VALUE!</v>
      </c>
      <c r="N30" s="6" t="e">
        <f>-IF(N29*'Dati di Input'!$L$9&lt;0,0,N29*'Dati di Input'!$L$9)</f>
        <v>#VALUE!</v>
      </c>
      <c r="O30" s="6" t="e">
        <f>-IF(O29*'Dati di Input'!$L$9&lt;0,0,O29*'Dati di Input'!$L$9)</f>
        <v>#VALUE!</v>
      </c>
      <c r="P30" s="6" t="e">
        <f>-IF(P29*'Dati di Input'!$L$9&lt;0,0,P29*'Dati di Input'!$L$9)</f>
        <v>#VALUE!</v>
      </c>
      <c r="Q30" s="6" t="e">
        <f>-IF(Q29*'Dati di Input'!$L$9&lt;0,0,Q29*'Dati di Input'!$L$9)</f>
        <v>#VALUE!</v>
      </c>
      <c r="R30" s="6" t="e">
        <f>-IF(R29*'Dati di Input'!$L$9&lt;0,0,R29*'Dati di Input'!$L$9)</f>
        <v>#VALUE!</v>
      </c>
      <c r="S30" s="6" t="e">
        <f>-IF(S29*'Dati di Input'!$L$9&lt;0,0,S29*'Dati di Input'!$L$9)</f>
        <v>#VALUE!</v>
      </c>
      <c r="T30" s="6" t="e">
        <f>-IF(T29*'Dati di Input'!$L$9&lt;0,0,T29*'Dati di Input'!$L$9)</f>
        <v>#VALUE!</v>
      </c>
      <c r="U30" s="6" t="e">
        <f>-IF(U29*'Dati di Input'!$L$9&lt;0,0,U29*'Dati di Input'!$L$9)</f>
        <v>#VALUE!</v>
      </c>
      <c r="V30" s="6" t="e">
        <f>-IF(V29*'Dati di Input'!$L$9&lt;0,0,V29*'Dati di Input'!$L$9)</f>
        <v>#VALUE!</v>
      </c>
      <c r="W30" s="6" t="e">
        <f>-IF(W29*'Dati di Input'!$L$9&lt;0,0,W29*'Dati di Input'!$L$9)</f>
        <v>#VALUE!</v>
      </c>
      <c r="X30" s="6" t="e">
        <f>-IF(X29*'Dati di Input'!$L$9&lt;0,0,X29*'Dati di Input'!$L$9)</f>
        <v>#VALUE!</v>
      </c>
    </row>
    <row r="31" spans="2:24">
      <c r="B31" s="7" t="s">
        <v>77</v>
      </c>
      <c r="C31" s="5" t="s">
        <v>62</v>
      </c>
      <c r="D31" s="8"/>
      <c r="E31" s="8" t="e">
        <f>E27+E28+E30</f>
        <v>#VALUE!</v>
      </c>
      <c r="F31" s="8" t="e">
        <f t="shared" ref="F31:X31" si="10">F27+F28+F30</f>
        <v>#VALUE!</v>
      </c>
      <c r="G31" s="8" t="e">
        <f t="shared" si="10"/>
        <v>#VALUE!</v>
      </c>
      <c r="H31" s="8" t="e">
        <f t="shared" si="10"/>
        <v>#VALUE!</v>
      </c>
      <c r="I31" s="8" t="e">
        <f t="shared" si="10"/>
        <v>#VALUE!</v>
      </c>
      <c r="J31" s="8" t="e">
        <f t="shared" si="10"/>
        <v>#VALUE!</v>
      </c>
      <c r="K31" s="8" t="e">
        <f t="shared" si="10"/>
        <v>#VALUE!</v>
      </c>
      <c r="L31" s="8" t="e">
        <f t="shared" si="10"/>
        <v>#VALUE!</v>
      </c>
      <c r="M31" s="8" t="e">
        <f t="shared" si="10"/>
        <v>#VALUE!</v>
      </c>
      <c r="N31" s="8" t="e">
        <f t="shared" si="10"/>
        <v>#VALUE!</v>
      </c>
      <c r="O31" s="8" t="e">
        <f t="shared" si="10"/>
        <v>#VALUE!</v>
      </c>
      <c r="P31" s="8" t="e">
        <f t="shared" si="10"/>
        <v>#VALUE!</v>
      </c>
      <c r="Q31" s="8" t="e">
        <f t="shared" si="10"/>
        <v>#VALUE!</v>
      </c>
      <c r="R31" s="8" t="e">
        <f t="shared" si="10"/>
        <v>#VALUE!</v>
      </c>
      <c r="S31" s="8" t="e">
        <f t="shared" si="10"/>
        <v>#VALUE!</v>
      </c>
      <c r="T31" s="8" t="e">
        <f t="shared" si="10"/>
        <v>#VALUE!</v>
      </c>
      <c r="U31" s="8" t="e">
        <f t="shared" si="10"/>
        <v>#VALUE!</v>
      </c>
      <c r="V31" s="8" t="e">
        <f t="shared" si="10"/>
        <v>#VALUE!</v>
      </c>
      <c r="W31" s="8" t="e">
        <f t="shared" si="10"/>
        <v>#VALUE!</v>
      </c>
      <c r="X31" s="8" t="e">
        <f t="shared" si="10"/>
        <v>#VALUE!</v>
      </c>
    </row>
    <row r="32" spans="2:24">
      <c r="B32" s="5" t="s">
        <v>78</v>
      </c>
      <c r="C32" s="5" t="s">
        <v>62</v>
      </c>
      <c r="D32" s="6">
        <f>D25+D17+D30</f>
        <v>0</v>
      </c>
      <c r="E32" s="6" t="e">
        <f>E25+E17+E30</f>
        <v>#VALUE!</v>
      </c>
      <c r="F32" s="6" t="e">
        <f t="shared" ref="F32:X32" si="11">F25+F17+F30</f>
        <v>#VALUE!</v>
      </c>
      <c r="G32" s="6" t="e">
        <f t="shared" si="11"/>
        <v>#VALUE!</v>
      </c>
      <c r="H32" s="6" t="e">
        <f t="shared" si="11"/>
        <v>#VALUE!</v>
      </c>
      <c r="I32" s="6" t="e">
        <f t="shared" si="11"/>
        <v>#VALUE!</v>
      </c>
      <c r="J32" s="6" t="e">
        <f t="shared" si="11"/>
        <v>#VALUE!</v>
      </c>
      <c r="K32" s="6" t="e">
        <f t="shared" si="11"/>
        <v>#VALUE!</v>
      </c>
      <c r="L32" s="6" t="e">
        <f t="shared" si="11"/>
        <v>#VALUE!</v>
      </c>
      <c r="M32" s="6" t="e">
        <f t="shared" si="11"/>
        <v>#VALUE!</v>
      </c>
      <c r="N32" s="6" t="e">
        <f t="shared" si="11"/>
        <v>#VALUE!</v>
      </c>
      <c r="O32" s="6" t="e">
        <f t="shared" si="11"/>
        <v>#VALUE!</v>
      </c>
      <c r="P32" s="6" t="e">
        <f t="shared" si="11"/>
        <v>#VALUE!</v>
      </c>
      <c r="Q32" s="6" t="e">
        <f t="shared" si="11"/>
        <v>#VALUE!</v>
      </c>
      <c r="R32" s="6" t="e">
        <f t="shared" si="11"/>
        <v>#VALUE!</v>
      </c>
      <c r="S32" s="6" t="e">
        <f t="shared" si="11"/>
        <v>#VALUE!</v>
      </c>
      <c r="T32" s="6" t="e">
        <f t="shared" si="11"/>
        <v>#VALUE!</v>
      </c>
      <c r="U32" s="6" t="e">
        <f t="shared" si="11"/>
        <v>#VALUE!</v>
      </c>
      <c r="V32" s="6" t="e">
        <f t="shared" si="11"/>
        <v>#VALUE!</v>
      </c>
      <c r="W32" s="6" t="e">
        <f t="shared" si="11"/>
        <v>#VALUE!</v>
      </c>
      <c r="X32" s="6" t="e">
        <f t="shared" si="11"/>
        <v>#VALUE!</v>
      </c>
    </row>
    <row r="33" spans="2:24">
      <c r="B33" s="5" t="s">
        <v>79</v>
      </c>
      <c r="C33" s="5" t="s">
        <v>62</v>
      </c>
      <c r="D33" s="6">
        <f>D32</f>
        <v>0</v>
      </c>
      <c r="E33" s="6" t="e">
        <f>IF(E16&gt;'Dati di Input'!$F$11,0,IF(E16=0,$D$32,D33+E32))</f>
        <v>#VALUE!</v>
      </c>
      <c r="F33" s="6" t="e">
        <f>IF(F16&gt;'Dati di Input'!$F$11,0,IF(F16=0,$D$32,E33+F32))</f>
        <v>#VALUE!</v>
      </c>
      <c r="G33" s="6" t="e">
        <f>IF(G16&gt;'Dati di Input'!$F$11,0,IF(G16=0,$D$32,F33+G32))</f>
        <v>#VALUE!</v>
      </c>
      <c r="H33" s="6" t="e">
        <f>IF(H16&gt;'Dati di Input'!$F$11,0,IF(H16=0,$D$32,G33+H32))</f>
        <v>#VALUE!</v>
      </c>
      <c r="I33" s="6" t="e">
        <f>IF(I16&gt;'Dati di Input'!$F$11,0,IF(I16=0,$D$32,H33+I32))</f>
        <v>#VALUE!</v>
      </c>
      <c r="J33" s="6" t="e">
        <f>IF(J16&gt;'Dati di Input'!$F$11,0,IF(J16=0,$D$32,I33+J32))</f>
        <v>#VALUE!</v>
      </c>
      <c r="K33" s="6" t="e">
        <f>IF(K16&gt;'Dati di Input'!$F$11,0,IF(K16=0,$D$32,J33+K32))</f>
        <v>#VALUE!</v>
      </c>
      <c r="L33" s="6" t="e">
        <f>IF(L16&gt;'Dati di Input'!$F$11,0,IF(L16=0,$D$32,K33+L32))</f>
        <v>#VALUE!</v>
      </c>
      <c r="M33" s="6" t="e">
        <f>IF(M16&gt;'Dati di Input'!$F$11,0,IF(M16=0,$D$32,L33+M32))</f>
        <v>#VALUE!</v>
      </c>
      <c r="N33" s="6" t="e">
        <f>IF(N16&gt;'Dati di Input'!$F$11,0,IF(N16=0,$D$32,M33+N32))</f>
        <v>#VALUE!</v>
      </c>
      <c r="O33" s="6" t="e">
        <f>IF(O16&gt;'Dati di Input'!$F$11,0,IF(O16=0,$D$32,N33+O32))</f>
        <v>#VALUE!</v>
      </c>
      <c r="P33" s="6" t="e">
        <f>IF(P16&gt;'Dati di Input'!$F$11,0,IF(P16=0,$D$32,O33+P32))</f>
        <v>#VALUE!</v>
      </c>
      <c r="Q33" s="6" t="e">
        <f>IF(Q16&gt;'Dati di Input'!$F$11,0,IF(Q16=0,$D$32,P33+Q32))</f>
        <v>#VALUE!</v>
      </c>
      <c r="R33" s="6" t="e">
        <f>IF(R16&gt;'Dati di Input'!$F$11,0,IF(R16=0,$D$32,Q33+R32))</f>
        <v>#VALUE!</v>
      </c>
      <c r="S33" s="6" t="e">
        <f>IF(S16&gt;'Dati di Input'!$F$11,0,IF(S16=0,$D$32,R33+S32))</f>
        <v>#VALUE!</v>
      </c>
      <c r="T33" s="6" t="e">
        <f>IF(T16&gt;'Dati di Input'!$F$11,0,IF(T16=0,$D$32,S33+T32))</f>
        <v>#VALUE!</v>
      </c>
      <c r="U33" s="6" t="e">
        <f>IF(U16&gt;'Dati di Input'!$F$11,0,IF(U16=0,$D$32,T33+U32))</f>
        <v>#VALUE!</v>
      </c>
      <c r="V33" s="6" t="e">
        <f>IF(V16&gt;'Dati di Input'!$F$11,0,IF(V16=0,$D$32,U33+V32))</f>
        <v>#VALUE!</v>
      </c>
      <c r="W33" s="6" t="e">
        <f>IF(W16&gt;'Dati di Input'!$F$11,0,IF(W16=0,$D$32,V33+W32))</f>
        <v>#VALUE!</v>
      </c>
      <c r="X33" s="6" t="e">
        <f>IF(X16&gt;'Dati di Input'!$F$11,0,IF(X16=0,$D$32,W33+X32))</f>
        <v>#VALUE!</v>
      </c>
    </row>
    <row r="34" spans="2:24">
      <c r="B34" s="5" t="s">
        <v>80</v>
      </c>
      <c r="C34" s="5" t="s">
        <v>62</v>
      </c>
      <c r="D34" s="6">
        <f>D17+D24+D30</f>
        <v>0</v>
      </c>
      <c r="E34" s="6" t="e">
        <f>E17+E24+E30</f>
        <v>#VALUE!</v>
      </c>
      <c r="F34" s="6" t="e">
        <f t="shared" ref="F34:X34" si="12">F17+F24+F30</f>
        <v>#VALUE!</v>
      </c>
      <c r="G34" s="6" t="e">
        <f t="shared" si="12"/>
        <v>#VALUE!</v>
      </c>
      <c r="H34" s="6" t="e">
        <f t="shared" si="12"/>
        <v>#VALUE!</v>
      </c>
      <c r="I34" s="6" t="e">
        <f t="shared" si="12"/>
        <v>#VALUE!</v>
      </c>
      <c r="J34" s="6" t="e">
        <f t="shared" si="12"/>
        <v>#VALUE!</v>
      </c>
      <c r="K34" s="6" t="e">
        <f t="shared" si="12"/>
        <v>#VALUE!</v>
      </c>
      <c r="L34" s="6" t="e">
        <f t="shared" si="12"/>
        <v>#VALUE!</v>
      </c>
      <c r="M34" s="6" t="e">
        <f t="shared" si="12"/>
        <v>#VALUE!</v>
      </c>
      <c r="N34" s="6" t="e">
        <f t="shared" si="12"/>
        <v>#VALUE!</v>
      </c>
      <c r="O34" s="6" t="e">
        <f t="shared" si="12"/>
        <v>#VALUE!</v>
      </c>
      <c r="P34" s="6" t="e">
        <f t="shared" si="12"/>
        <v>#VALUE!</v>
      </c>
      <c r="Q34" s="6" t="e">
        <f t="shared" si="12"/>
        <v>#VALUE!</v>
      </c>
      <c r="R34" s="6" t="e">
        <f t="shared" si="12"/>
        <v>#VALUE!</v>
      </c>
      <c r="S34" s="6" t="e">
        <f t="shared" si="12"/>
        <v>#VALUE!</v>
      </c>
      <c r="T34" s="6" t="e">
        <f t="shared" si="12"/>
        <v>#VALUE!</v>
      </c>
      <c r="U34" s="6" t="e">
        <f t="shared" si="12"/>
        <v>#VALUE!</v>
      </c>
      <c r="V34" s="6" t="e">
        <f t="shared" si="12"/>
        <v>#VALUE!</v>
      </c>
      <c r="W34" s="6" t="e">
        <f t="shared" si="12"/>
        <v>#VALUE!</v>
      </c>
      <c r="X34" s="6" t="e">
        <f t="shared" si="12"/>
        <v>#VALUE!</v>
      </c>
    </row>
    <row r="35" spans="2:24"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2:24">
      <c r="C36" s="18" t="s">
        <v>34</v>
      </c>
      <c r="D36" s="19" t="e">
        <f>SUM(E36:X36)+D32</f>
        <v>#VALUE!</v>
      </c>
      <c r="E36" s="20" t="e">
        <f>calcolo!E32/((1+IF('Dati di Input'!$L$11&lt;=9%,'Dati di Input'!$L$11,9%))^calcolo!E16)</f>
        <v>#VALUE!</v>
      </c>
      <c r="F36" s="20" t="e">
        <f>calcolo!F32/((1+IF('Dati di Input'!$L$11&lt;=9%,'Dati di Input'!$L$11,9%))^calcolo!F16)</f>
        <v>#VALUE!</v>
      </c>
      <c r="G36" s="20" t="e">
        <f>calcolo!G32/((1+IF('Dati di Input'!$L$11&lt;=9%,'Dati di Input'!$L$11,9%))^calcolo!G16)</f>
        <v>#VALUE!</v>
      </c>
      <c r="H36" s="20" t="e">
        <f>calcolo!H32/((1+IF('Dati di Input'!$L$11&lt;=9%,'Dati di Input'!$L$11,9%))^calcolo!H16)</f>
        <v>#VALUE!</v>
      </c>
      <c r="I36" s="20" t="e">
        <f>calcolo!I32/((1+IF('Dati di Input'!$L$11&lt;=9%,'Dati di Input'!$L$11,9%))^calcolo!I16)</f>
        <v>#VALUE!</v>
      </c>
      <c r="J36" s="20" t="e">
        <f>calcolo!J32/((1+IF('Dati di Input'!$L$11&lt;=9%,'Dati di Input'!$L$11,9%))^calcolo!J16)</f>
        <v>#VALUE!</v>
      </c>
      <c r="K36" s="20" t="e">
        <f>calcolo!K32/((1+IF('Dati di Input'!$L$11&lt;=9%,'Dati di Input'!$L$11,9%))^calcolo!K16)</f>
        <v>#VALUE!</v>
      </c>
      <c r="L36" s="20" t="e">
        <f>calcolo!L32/((1+IF('Dati di Input'!$L$11&lt;=9%,'Dati di Input'!$L$11,9%))^calcolo!L16)</f>
        <v>#VALUE!</v>
      </c>
      <c r="M36" s="20" t="e">
        <f>calcolo!M32/((1+IF('Dati di Input'!$L$11&lt;=9%,'Dati di Input'!$L$11,9%))^calcolo!M16)</f>
        <v>#VALUE!</v>
      </c>
      <c r="N36" s="20" t="e">
        <f>calcolo!N32/((1+IF('Dati di Input'!$L$11&lt;=9%,'Dati di Input'!$L$11,9%))^calcolo!N16)</f>
        <v>#VALUE!</v>
      </c>
      <c r="O36" s="20" t="e">
        <f>calcolo!O32/((1+IF('Dati di Input'!$L$11&lt;=9%,'Dati di Input'!$L$11,9%))^calcolo!O16)</f>
        <v>#VALUE!</v>
      </c>
      <c r="P36" s="20" t="e">
        <f>calcolo!P32/((1+IF('Dati di Input'!$L$11&lt;=9%,'Dati di Input'!$L$11,9%))^calcolo!P16)</f>
        <v>#VALUE!</v>
      </c>
      <c r="Q36" s="20" t="e">
        <f>calcolo!Q32/((1+IF('Dati di Input'!$L$11&lt;=9%,'Dati di Input'!$L$11,9%))^calcolo!Q16)</f>
        <v>#VALUE!</v>
      </c>
      <c r="R36" s="20" t="e">
        <f>calcolo!R32/((1+IF('Dati di Input'!$L$11&lt;=9%,'Dati di Input'!$L$11,9%))^calcolo!R16)</f>
        <v>#VALUE!</v>
      </c>
      <c r="S36" s="20" t="e">
        <f>calcolo!S32/((1+IF('Dati di Input'!$L$11&lt;=9%,'Dati di Input'!$L$11,9%))^calcolo!S16)</f>
        <v>#VALUE!</v>
      </c>
      <c r="T36" s="20" t="e">
        <f>calcolo!T32/((1+IF('Dati di Input'!$L$11&lt;=9%,'Dati di Input'!$L$11,9%))^calcolo!T16)</f>
        <v>#VALUE!</v>
      </c>
      <c r="U36" s="20" t="e">
        <f>calcolo!U32/((1+IF('Dati di Input'!$L$11&lt;=9%,'Dati di Input'!$L$11,9%))^calcolo!U16)</f>
        <v>#VALUE!</v>
      </c>
      <c r="V36" s="20" t="e">
        <f>calcolo!V32/((1+IF('Dati di Input'!$L$11&lt;=9%,'Dati di Input'!$L$11,9%))^calcolo!V16)</f>
        <v>#VALUE!</v>
      </c>
      <c r="W36" s="20" t="e">
        <f>calcolo!W32/((1+IF('Dati di Input'!$L$11&lt;=9%,'Dati di Input'!$L$11,9%))^calcolo!W16)</f>
        <v>#VALUE!</v>
      </c>
      <c r="X36" s="20" t="e">
        <f>calcolo!X32/((1+IF('Dati di Input'!$L$11&lt;=9%,'Dati di Input'!$L$11,9%))^calcolo!X16)</f>
        <v>#VALUE!</v>
      </c>
    </row>
    <row r="38" spans="2:24" ht="22.5" customHeight="1">
      <c r="B38" s="16" t="s">
        <v>81</v>
      </c>
      <c r="C38" s="13" t="s">
        <v>60</v>
      </c>
    </row>
    <row r="39" spans="2:24">
      <c r="B39" s="2"/>
      <c r="C39" s="3"/>
      <c r="D39" s="15">
        <v>0</v>
      </c>
      <c r="E39" s="15">
        <v>1</v>
      </c>
      <c r="F39" s="15">
        <v>2</v>
      </c>
      <c r="G39" s="15">
        <v>3</v>
      </c>
      <c r="H39" s="15">
        <v>4</v>
      </c>
      <c r="I39" s="15">
        <v>5</v>
      </c>
      <c r="J39" s="15">
        <v>6</v>
      </c>
      <c r="K39" s="15">
        <v>7</v>
      </c>
      <c r="L39" s="15">
        <v>8</v>
      </c>
      <c r="M39" s="15">
        <v>9</v>
      </c>
      <c r="N39" s="15">
        <v>10</v>
      </c>
      <c r="O39" s="15">
        <v>11</v>
      </c>
      <c r="P39" s="15">
        <v>12</v>
      </c>
      <c r="Q39" s="15">
        <v>13</v>
      </c>
      <c r="R39" s="15">
        <v>14</v>
      </c>
      <c r="S39" s="15">
        <v>15</v>
      </c>
      <c r="T39" s="15">
        <v>16</v>
      </c>
      <c r="U39" s="15">
        <v>17</v>
      </c>
      <c r="V39" s="15">
        <v>18</v>
      </c>
      <c r="W39" s="15">
        <v>19</v>
      </c>
      <c r="X39" s="15">
        <v>20</v>
      </c>
    </row>
    <row r="40" spans="2:24">
      <c r="B40" s="5" t="s">
        <v>61</v>
      </c>
      <c r="C40" s="5" t="s">
        <v>62</v>
      </c>
      <c r="D40" s="6">
        <f>-('Dati di Input'!$I$10-'Output Analisi'!$D$19)</f>
        <v>0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2:24">
      <c r="B41" s="5" t="s">
        <v>63</v>
      </c>
      <c r="C41" s="5" t="s">
        <v>64</v>
      </c>
      <c r="D41" s="6"/>
      <c r="E41" s="32">
        <f>'Dati di Input'!F7/1000</f>
        <v>0</v>
      </c>
      <c r="F41" s="32">
        <f>E41*(1-'Dati di Input'!$F$12)</f>
        <v>0</v>
      </c>
      <c r="G41" s="32">
        <f>F41*(1-'Dati di Input'!$F$12)</f>
        <v>0</v>
      </c>
      <c r="H41" s="32">
        <f>G41*(1-'Dati di Input'!$F$12)</f>
        <v>0</v>
      </c>
      <c r="I41" s="32">
        <f>H41*(1-'Dati di Input'!$F$12)</f>
        <v>0</v>
      </c>
      <c r="J41" s="32">
        <f>I41*(1-'Dati di Input'!$F$12)</f>
        <v>0</v>
      </c>
      <c r="K41" s="32">
        <f>J41*(1-'Dati di Input'!$F$12)</f>
        <v>0</v>
      </c>
      <c r="L41" s="32">
        <f>K41*(1-'Dati di Input'!$F$12)</f>
        <v>0</v>
      </c>
      <c r="M41" s="32">
        <f>L41*(1-'Dati di Input'!$F$12)</f>
        <v>0</v>
      </c>
      <c r="N41" s="32">
        <f>M41*(1-'Dati di Input'!$F$12)</f>
        <v>0</v>
      </c>
      <c r="O41" s="32">
        <f>N41*(1-'Dati di Input'!$F$12)</f>
        <v>0</v>
      </c>
      <c r="P41" s="32">
        <f>O41*(1-'Dati di Input'!$F$12)</f>
        <v>0</v>
      </c>
      <c r="Q41" s="32">
        <f>P41*(1-'Dati di Input'!$F$12)</f>
        <v>0</v>
      </c>
      <c r="R41" s="32">
        <f>Q41*(1-'Dati di Input'!$F$12)</f>
        <v>0</v>
      </c>
      <c r="S41" s="32">
        <f>R41*(1-'Dati di Input'!$F$12)</f>
        <v>0</v>
      </c>
      <c r="T41" s="32">
        <f>S41*(1-'Dati di Input'!$F$12)</f>
        <v>0</v>
      </c>
      <c r="U41" s="32">
        <f>T41*(1-'Dati di Input'!$F$12)</f>
        <v>0</v>
      </c>
      <c r="V41" s="32">
        <f>U41*(1-'Dati di Input'!$F$12)</f>
        <v>0</v>
      </c>
      <c r="W41" s="32">
        <f>V41*(1-'Dati di Input'!$F$12)</f>
        <v>0</v>
      </c>
      <c r="X41" s="32">
        <f>W41*(1-'Dati di Input'!$F$12)</f>
        <v>0</v>
      </c>
    </row>
    <row r="42" spans="2:24">
      <c r="B42" s="5" t="s">
        <v>65</v>
      </c>
      <c r="C42" s="5" t="s">
        <v>64</v>
      </c>
      <c r="D42" s="6"/>
      <c r="E42" s="32">
        <f>E41*'Dati di Input'!$F$13</f>
        <v>0</v>
      </c>
      <c r="F42" s="32">
        <f>F41*'Dati di Input'!$F$13</f>
        <v>0</v>
      </c>
      <c r="G42" s="32">
        <f>G41*'Dati di Input'!$F$13</f>
        <v>0</v>
      </c>
      <c r="H42" s="32">
        <f>H41*'Dati di Input'!$F$13</f>
        <v>0</v>
      </c>
      <c r="I42" s="32">
        <f>I41*'Dati di Input'!$F$13</f>
        <v>0</v>
      </c>
      <c r="J42" s="32">
        <f>J41*'Dati di Input'!$F$13</f>
        <v>0</v>
      </c>
      <c r="K42" s="32">
        <f>K41*'Dati di Input'!$F$13</f>
        <v>0</v>
      </c>
      <c r="L42" s="32">
        <f>L41*'Dati di Input'!$F$13</f>
        <v>0</v>
      </c>
      <c r="M42" s="32">
        <f>M41*'Dati di Input'!$F$13</f>
        <v>0</v>
      </c>
      <c r="N42" s="32">
        <f>N41*'Dati di Input'!$F$13</f>
        <v>0</v>
      </c>
      <c r="O42" s="32">
        <f>O41*'Dati di Input'!$F$13</f>
        <v>0</v>
      </c>
      <c r="P42" s="32">
        <f>P41*'Dati di Input'!$F$13</f>
        <v>0</v>
      </c>
      <c r="Q42" s="32">
        <f>Q41*'Dati di Input'!$F$13</f>
        <v>0</v>
      </c>
      <c r="R42" s="32">
        <f>R41*'Dati di Input'!$F$13</f>
        <v>0</v>
      </c>
      <c r="S42" s="32">
        <f>S41*'Dati di Input'!$F$13</f>
        <v>0</v>
      </c>
      <c r="T42" s="32">
        <f>T41*'Dati di Input'!$F$13</f>
        <v>0</v>
      </c>
      <c r="U42" s="32">
        <f>U41*'Dati di Input'!$F$13</f>
        <v>0</v>
      </c>
      <c r="V42" s="32">
        <f>V41*'Dati di Input'!$F$13</f>
        <v>0</v>
      </c>
      <c r="W42" s="32">
        <f>W41*'Dati di Input'!$F$13</f>
        <v>0</v>
      </c>
      <c r="X42" s="32">
        <f>X41*'Dati di Input'!$F$13</f>
        <v>0</v>
      </c>
    </row>
    <row r="43" spans="2:24">
      <c r="B43" s="5" t="s">
        <v>66</v>
      </c>
      <c r="C43" s="5" t="s">
        <v>64</v>
      </c>
      <c r="D43" s="6"/>
      <c r="E43" s="32">
        <f>E41-E42</f>
        <v>0</v>
      </c>
      <c r="F43" s="32">
        <f>F41-F42</f>
        <v>0</v>
      </c>
      <c r="G43" s="32">
        <f>G41-G42</f>
        <v>0</v>
      </c>
      <c r="H43" s="32">
        <f t="shared" ref="H43" si="13">H41-H42</f>
        <v>0</v>
      </c>
      <c r="I43" s="32">
        <f t="shared" ref="I43" si="14">I41-I42</f>
        <v>0</v>
      </c>
      <c r="J43" s="32">
        <f t="shared" ref="J43" si="15">J41-J42</f>
        <v>0</v>
      </c>
      <c r="K43" s="32">
        <f t="shared" ref="K43" si="16">K41-K42</f>
        <v>0</v>
      </c>
      <c r="L43" s="32">
        <f t="shared" ref="L43" si="17">L41-L42</f>
        <v>0</v>
      </c>
      <c r="M43" s="32">
        <f t="shared" ref="M43" si="18">M41-M42</f>
        <v>0</v>
      </c>
      <c r="N43" s="32">
        <f t="shared" ref="N43" si="19">N41-N42</f>
        <v>0</v>
      </c>
      <c r="O43" s="32">
        <f t="shared" ref="O43" si="20">O41-O42</f>
        <v>0</v>
      </c>
      <c r="P43" s="32">
        <f t="shared" ref="P43" si="21">P41-P42</f>
        <v>0</v>
      </c>
      <c r="Q43" s="32">
        <f t="shared" ref="Q43" si="22">Q41-Q42</f>
        <v>0</v>
      </c>
      <c r="R43" s="32">
        <f t="shared" ref="R43" si="23">R41-R42</f>
        <v>0</v>
      </c>
      <c r="S43" s="32">
        <f t="shared" ref="S43" si="24">S41-S42</f>
        <v>0</v>
      </c>
      <c r="T43" s="32">
        <f t="shared" ref="T43" si="25">T41-T42</f>
        <v>0</v>
      </c>
      <c r="U43" s="32">
        <f t="shared" ref="U43" si="26">U41-U42</f>
        <v>0</v>
      </c>
      <c r="V43" s="32">
        <f t="shared" ref="V43" si="27">V41-V42</f>
        <v>0</v>
      </c>
      <c r="W43" s="32">
        <f t="shared" ref="W43" si="28">W41-W42</f>
        <v>0</v>
      </c>
      <c r="X43" s="32">
        <f t="shared" ref="X43" si="29">X41-X42</f>
        <v>0</v>
      </c>
    </row>
    <row r="44" spans="2:24">
      <c r="B44" s="5" t="s">
        <v>67</v>
      </c>
      <c r="C44" s="5" t="s">
        <v>62</v>
      </c>
      <c r="D44" s="6"/>
      <c r="E44" s="6">
        <f>E42*E13</f>
        <v>0</v>
      </c>
      <c r="F44" s="6">
        <f>F42*F13</f>
        <v>0</v>
      </c>
      <c r="G44" s="6">
        <f>G42*G13</f>
        <v>0</v>
      </c>
      <c r="H44" s="6">
        <f t="shared" ref="H44:X44" si="30">H42*H13</f>
        <v>0</v>
      </c>
      <c r="I44" s="6">
        <f t="shared" si="30"/>
        <v>0</v>
      </c>
      <c r="J44" s="6">
        <f t="shared" si="30"/>
        <v>0</v>
      </c>
      <c r="K44" s="6">
        <f t="shared" si="30"/>
        <v>0</v>
      </c>
      <c r="L44" s="6">
        <f t="shared" si="30"/>
        <v>0</v>
      </c>
      <c r="M44" s="6">
        <f t="shared" si="30"/>
        <v>0</v>
      </c>
      <c r="N44" s="6">
        <f t="shared" si="30"/>
        <v>0</v>
      </c>
      <c r="O44" s="6">
        <f t="shared" si="30"/>
        <v>0</v>
      </c>
      <c r="P44" s="6">
        <f t="shared" si="30"/>
        <v>0</v>
      </c>
      <c r="Q44" s="6">
        <f t="shared" si="30"/>
        <v>0</v>
      </c>
      <c r="R44" s="6">
        <f t="shared" si="30"/>
        <v>0</v>
      </c>
      <c r="S44" s="6">
        <f t="shared" si="30"/>
        <v>0</v>
      </c>
      <c r="T44" s="6">
        <f t="shared" si="30"/>
        <v>0</v>
      </c>
      <c r="U44" s="6">
        <f t="shared" si="30"/>
        <v>0</v>
      </c>
      <c r="V44" s="6">
        <f t="shared" si="30"/>
        <v>0</v>
      </c>
      <c r="W44" s="6">
        <f t="shared" si="30"/>
        <v>0</v>
      </c>
      <c r="X44" s="6">
        <f t="shared" si="30"/>
        <v>0</v>
      </c>
    </row>
    <row r="45" spans="2:24">
      <c r="B45" s="5" t="s">
        <v>68</v>
      </c>
      <c r="C45" s="5" t="s">
        <v>62</v>
      </c>
      <c r="D45" s="6"/>
      <c r="E45" s="6">
        <f>E43*E12</f>
        <v>0</v>
      </c>
      <c r="F45" s="6">
        <f>F43*F12</f>
        <v>0</v>
      </c>
      <c r="G45" s="6">
        <f t="shared" ref="G45:X45" si="31">G43*G12</f>
        <v>0</v>
      </c>
      <c r="H45" s="6">
        <f t="shared" si="31"/>
        <v>0</v>
      </c>
      <c r="I45" s="6">
        <f t="shared" si="31"/>
        <v>0</v>
      </c>
      <c r="J45" s="6">
        <f t="shared" si="31"/>
        <v>0</v>
      </c>
      <c r="K45" s="6">
        <f t="shared" si="31"/>
        <v>0</v>
      </c>
      <c r="L45" s="6">
        <f t="shared" si="31"/>
        <v>0</v>
      </c>
      <c r="M45" s="6">
        <f t="shared" si="31"/>
        <v>0</v>
      </c>
      <c r="N45" s="6">
        <f t="shared" si="31"/>
        <v>0</v>
      </c>
      <c r="O45" s="6">
        <f t="shared" si="31"/>
        <v>0</v>
      </c>
      <c r="P45" s="6">
        <f t="shared" si="31"/>
        <v>0</v>
      </c>
      <c r="Q45" s="6">
        <f t="shared" si="31"/>
        <v>0</v>
      </c>
      <c r="R45" s="6">
        <f t="shared" si="31"/>
        <v>0</v>
      </c>
      <c r="S45" s="6">
        <f t="shared" si="31"/>
        <v>0</v>
      </c>
      <c r="T45" s="6">
        <f t="shared" si="31"/>
        <v>0</v>
      </c>
      <c r="U45" s="6">
        <f t="shared" si="31"/>
        <v>0</v>
      </c>
      <c r="V45" s="6">
        <f t="shared" si="31"/>
        <v>0</v>
      </c>
      <c r="W45" s="6">
        <f t="shared" si="31"/>
        <v>0</v>
      </c>
      <c r="X45" s="6">
        <f t="shared" si="31"/>
        <v>0</v>
      </c>
    </row>
    <row r="46" spans="2:24">
      <c r="B46" s="7" t="s">
        <v>69</v>
      </c>
      <c r="C46" s="7" t="s">
        <v>62</v>
      </c>
      <c r="D46" s="8"/>
      <c r="E46" s="8">
        <f>E45+E44</f>
        <v>0</v>
      </c>
      <c r="F46" s="8">
        <f t="shared" ref="F46" si="32">F45+F44</f>
        <v>0</v>
      </c>
      <c r="G46" s="8">
        <f t="shared" ref="G46" si="33">G45+G44</f>
        <v>0</v>
      </c>
      <c r="H46" s="8">
        <f t="shared" ref="H46" si="34">H45+H44</f>
        <v>0</v>
      </c>
      <c r="I46" s="8">
        <f t="shared" ref="I46" si="35">I45+I44</f>
        <v>0</v>
      </c>
      <c r="J46" s="8">
        <f t="shared" ref="J46" si="36">J45+J44</f>
        <v>0</v>
      </c>
      <c r="K46" s="8">
        <f t="shared" ref="K46" si="37">K45+K44</f>
        <v>0</v>
      </c>
      <c r="L46" s="8">
        <f t="shared" ref="L46" si="38">L45+L44</f>
        <v>0</v>
      </c>
      <c r="M46" s="8">
        <f t="shared" ref="M46" si="39">M45+M44</f>
        <v>0</v>
      </c>
      <c r="N46" s="8">
        <f t="shared" ref="N46" si="40">N45+N44</f>
        <v>0</v>
      </c>
      <c r="O46" s="8">
        <f t="shared" ref="O46" si="41">O45+O44</f>
        <v>0</v>
      </c>
      <c r="P46" s="8">
        <f t="shared" ref="P46" si="42">P45+P44</f>
        <v>0</v>
      </c>
      <c r="Q46" s="8">
        <f t="shared" ref="Q46" si="43">Q45+Q44</f>
        <v>0</v>
      </c>
      <c r="R46" s="8">
        <f t="shared" ref="R46" si="44">R45+R44</f>
        <v>0</v>
      </c>
      <c r="S46" s="8">
        <f t="shared" ref="S46" si="45">S45+S44</f>
        <v>0</v>
      </c>
      <c r="T46" s="8">
        <f t="shared" ref="T46" si="46">T45+T44</f>
        <v>0</v>
      </c>
      <c r="U46" s="8">
        <f t="shared" ref="U46" si="47">U45+U44</f>
        <v>0</v>
      </c>
      <c r="V46" s="8">
        <f t="shared" ref="V46" si="48">V45+V44</f>
        <v>0</v>
      </c>
      <c r="W46" s="8">
        <f t="shared" ref="W46" si="49">W45+W44</f>
        <v>0</v>
      </c>
      <c r="X46" s="8">
        <f t="shared" ref="X46" si="50">X45+X44</f>
        <v>0</v>
      </c>
    </row>
    <row r="47" spans="2:24">
      <c r="B47" s="5" t="s">
        <v>70</v>
      </c>
      <c r="C47" s="5" t="s">
        <v>62</v>
      </c>
      <c r="D47" s="6"/>
      <c r="E47" s="6" t="e">
        <f>-'Dati di Input'!$I$13*'Dati di Input'!$F$6</f>
        <v>#VALUE!</v>
      </c>
      <c r="F47" s="6" t="e">
        <f>-'Dati di Input'!$I$13*'Dati di Input'!$F$6</f>
        <v>#VALUE!</v>
      </c>
      <c r="G47" s="6" t="e">
        <f>-'Dati di Input'!$I$13*'Dati di Input'!$F$6</f>
        <v>#VALUE!</v>
      </c>
      <c r="H47" s="6" t="e">
        <f>-'Dati di Input'!$I$13*'Dati di Input'!$F$6</f>
        <v>#VALUE!</v>
      </c>
      <c r="I47" s="6" t="e">
        <f>-'Dati di Input'!$I$13*'Dati di Input'!$F$6</f>
        <v>#VALUE!</v>
      </c>
      <c r="J47" s="6" t="e">
        <f>-'Dati di Input'!$I$13*'Dati di Input'!$F$6</f>
        <v>#VALUE!</v>
      </c>
      <c r="K47" s="6" t="e">
        <f>-'Dati di Input'!$I$13*'Dati di Input'!$F$6</f>
        <v>#VALUE!</v>
      </c>
      <c r="L47" s="6" t="e">
        <f>-'Dati di Input'!$I$13*'Dati di Input'!$F$6</f>
        <v>#VALUE!</v>
      </c>
      <c r="M47" s="6" t="e">
        <f>-'Dati di Input'!$I$13*'Dati di Input'!$F$6</f>
        <v>#VALUE!</v>
      </c>
      <c r="N47" s="6" t="e">
        <f>-'Dati di Input'!$I$13*'Dati di Input'!$F$6</f>
        <v>#VALUE!</v>
      </c>
      <c r="O47" s="6" t="e">
        <f>-'Dati di Input'!$I$13*'Dati di Input'!$F$6</f>
        <v>#VALUE!</v>
      </c>
      <c r="P47" s="6" t="e">
        <f>-'Dati di Input'!$I$13*'Dati di Input'!$F$6</f>
        <v>#VALUE!</v>
      </c>
      <c r="Q47" s="6" t="e">
        <f>-'Dati di Input'!$I$13*'Dati di Input'!$F$6</f>
        <v>#VALUE!</v>
      </c>
      <c r="R47" s="6" t="e">
        <f>-'Dati di Input'!$I$13*'Dati di Input'!$F$6</f>
        <v>#VALUE!</v>
      </c>
      <c r="S47" s="6" t="e">
        <f>-'Dati di Input'!$I$13*'Dati di Input'!$F$6</f>
        <v>#VALUE!</v>
      </c>
      <c r="T47" s="6" t="e">
        <f>-'Dati di Input'!$I$13*'Dati di Input'!$F$6</f>
        <v>#VALUE!</v>
      </c>
      <c r="U47" s="6" t="e">
        <f>-'Dati di Input'!$I$13*'Dati di Input'!$F$6</f>
        <v>#VALUE!</v>
      </c>
      <c r="V47" s="6" t="e">
        <f>-'Dati di Input'!$I$13*'Dati di Input'!$F$6</f>
        <v>#VALUE!</v>
      </c>
      <c r="W47" s="6" t="e">
        <f>-'Dati di Input'!$I$13*'Dati di Input'!$F$6</f>
        <v>#VALUE!</v>
      </c>
      <c r="X47" s="6" t="e">
        <f>-'Dati di Input'!$I$13*'Dati di Input'!$F$6</f>
        <v>#VALUE!</v>
      </c>
    </row>
    <row r="48" spans="2:24">
      <c r="B48" s="7" t="s">
        <v>71</v>
      </c>
      <c r="C48" s="7" t="s">
        <v>62</v>
      </c>
      <c r="D48" s="8"/>
      <c r="E48" s="8" t="e">
        <f>E46+E47</f>
        <v>#VALUE!</v>
      </c>
      <c r="F48" s="8" t="e">
        <f t="shared" ref="F48" si="51">F46+F47</f>
        <v>#VALUE!</v>
      </c>
      <c r="G48" s="8" t="e">
        <f t="shared" ref="G48" si="52">G46+G47</f>
        <v>#VALUE!</v>
      </c>
      <c r="H48" s="8" t="e">
        <f t="shared" ref="H48" si="53">H46+H47</f>
        <v>#VALUE!</v>
      </c>
      <c r="I48" s="8" t="e">
        <f t="shared" ref="I48" si="54">I46+I47</f>
        <v>#VALUE!</v>
      </c>
      <c r="J48" s="8" t="e">
        <f t="shared" ref="J48" si="55">J46+J47</f>
        <v>#VALUE!</v>
      </c>
      <c r="K48" s="8" t="e">
        <f t="shared" ref="K48" si="56">K46+K47</f>
        <v>#VALUE!</v>
      </c>
      <c r="L48" s="8" t="e">
        <f t="shared" ref="L48" si="57">L46+L47</f>
        <v>#VALUE!</v>
      </c>
      <c r="M48" s="8" t="e">
        <f t="shared" ref="M48" si="58">M46+M47</f>
        <v>#VALUE!</v>
      </c>
      <c r="N48" s="8" t="e">
        <f t="shared" ref="N48" si="59">N46+N47</f>
        <v>#VALUE!</v>
      </c>
      <c r="O48" s="8" t="e">
        <f t="shared" ref="O48" si="60">O46+O47</f>
        <v>#VALUE!</v>
      </c>
      <c r="P48" s="8" t="e">
        <f t="shared" ref="P48" si="61">P46+P47</f>
        <v>#VALUE!</v>
      </c>
      <c r="Q48" s="8" t="e">
        <f t="shared" ref="Q48" si="62">Q46+Q47</f>
        <v>#VALUE!</v>
      </c>
      <c r="R48" s="8" t="e">
        <f t="shared" ref="R48" si="63">R46+R47</f>
        <v>#VALUE!</v>
      </c>
      <c r="S48" s="8" t="e">
        <f t="shared" ref="S48" si="64">S46+S47</f>
        <v>#VALUE!</v>
      </c>
      <c r="T48" s="8" t="e">
        <f t="shared" ref="T48" si="65">T46+T47</f>
        <v>#VALUE!</v>
      </c>
      <c r="U48" s="8" t="e">
        <f t="shared" ref="U48" si="66">U46+U47</f>
        <v>#VALUE!</v>
      </c>
      <c r="V48" s="8" t="e">
        <f t="shared" ref="V48" si="67">V46+V47</f>
        <v>#VALUE!</v>
      </c>
      <c r="W48" s="8" t="e">
        <f t="shared" ref="W48" si="68">W46+W47</f>
        <v>#VALUE!</v>
      </c>
      <c r="X48" s="8" t="e">
        <f t="shared" ref="X48" si="69">X46+X47</f>
        <v>#VALUE!</v>
      </c>
    </row>
    <row r="49" spans="2:24">
      <c r="B49" s="5" t="s">
        <v>72</v>
      </c>
      <c r="C49" s="5" t="s">
        <v>62</v>
      </c>
      <c r="D49" s="9"/>
      <c r="E49" s="9">
        <f>IF(E39&gt;'Dati di Input'!$L$10,0,$D$40/'Dati di Input'!$L$10)</f>
        <v>0</v>
      </c>
      <c r="F49" s="9">
        <f>IF(F39&gt;'Dati di Input'!$L$10,0,$D$40/'Dati di Input'!$L$10)</f>
        <v>0</v>
      </c>
      <c r="G49" s="9">
        <f>IF(G39&gt;'Dati di Input'!$L$10,0,$D$40/'Dati di Input'!$L$10)</f>
        <v>0</v>
      </c>
      <c r="H49" s="9">
        <f>IF(H39&gt;'Dati di Input'!$L$10,0,$D$40/'Dati di Input'!$L$10)</f>
        <v>0</v>
      </c>
      <c r="I49" s="9">
        <f>IF(I39&gt;'Dati di Input'!$L$10,0,$D$40/'Dati di Input'!$L$10)</f>
        <v>0</v>
      </c>
      <c r="J49" s="9">
        <f>IF(J39&gt;'Dati di Input'!$L$10,0,$D$40/'Dati di Input'!$L$10)</f>
        <v>0</v>
      </c>
      <c r="K49" s="9">
        <f>IF(K39&gt;'Dati di Input'!$L$10,0,$D$40/'Dati di Input'!$L$10)</f>
        <v>0</v>
      </c>
      <c r="L49" s="9">
        <f>IF(L39&gt;'Dati di Input'!$L$10,0,$D$40/'Dati di Input'!$L$10)</f>
        <v>0</v>
      </c>
      <c r="M49" s="9">
        <f>IF(M39&gt;'Dati di Input'!$L$10,0,$D$40/'Dati di Input'!$L$10)</f>
        <v>0</v>
      </c>
      <c r="N49" s="9">
        <f>IF(N39&gt;'Dati di Input'!$L$10,0,$D$40/'Dati di Input'!$L$10)</f>
        <v>0</v>
      </c>
      <c r="O49" s="9">
        <f>IF(O39&gt;'Dati di Input'!$L$10,0,$D$40/'Dati di Input'!$L$10)</f>
        <v>0</v>
      </c>
      <c r="P49" s="9">
        <f>IF(P39&gt;'Dati di Input'!$L$10,0,$D$40/'Dati di Input'!$L$10)</f>
        <v>0</v>
      </c>
      <c r="Q49" s="9">
        <f>IF(Q39&gt;'Dati di Input'!$L$10,0,$D$40/'Dati di Input'!$L$10)</f>
        <v>0</v>
      </c>
      <c r="R49" s="9">
        <f>IF(R39&gt;'Dati di Input'!$L$10,0,$D$40/'Dati di Input'!$L$10)</f>
        <v>0</v>
      </c>
      <c r="S49" s="9">
        <f>IF(S39&gt;'Dati di Input'!$L$10,0,$D$40/'Dati di Input'!$L$10)</f>
        <v>0</v>
      </c>
      <c r="T49" s="9">
        <f>IF(T39&gt;'Dati di Input'!$L$10,0,$D$40/'Dati di Input'!$L$10)</f>
        <v>0</v>
      </c>
      <c r="U49" s="9">
        <f>IF(U39&gt;'Dati di Input'!$L$10,0,$D$40/'Dati di Input'!$L$10)</f>
        <v>0</v>
      </c>
      <c r="V49" s="9">
        <f>IF(V39&gt;'Dati di Input'!$L$10,0,$D$40/'Dati di Input'!$L$10)</f>
        <v>0</v>
      </c>
      <c r="W49" s="9">
        <f>IF(W39&gt;'Dati di Input'!$L$10,0,$D$40/'Dati di Input'!$L$10)</f>
        <v>0</v>
      </c>
      <c r="X49" s="9">
        <f>IF(X39&gt;'Dati di Input'!$L$10,0,$D$40/'Dati di Input'!$L$10)</f>
        <v>0</v>
      </c>
    </row>
    <row r="50" spans="2:24">
      <c r="B50" s="7" t="s">
        <v>73</v>
      </c>
      <c r="C50" s="5" t="s">
        <v>62</v>
      </c>
      <c r="D50" s="12"/>
      <c r="E50" s="8" t="e">
        <f>E48+E49</f>
        <v>#VALUE!</v>
      </c>
      <c r="F50" s="8" t="e">
        <f t="shared" ref="F50" si="70">F48+F49</f>
        <v>#VALUE!</v>
      </c>
      <c r="G50" s="8" t="e">
        <f t="shared" ref="G50" si="71">G48+G49</f>
        <v>#VALUE!</v>
      </c>
      <c r="H50" s="8" t="e">
        <f t="shared" ref="H50" si="72">H48+H49</f>
        <v>#VALUE!</v>
      </c>
      <c r="I50" s="8" t="e">
        <f t="shared" ref="I50" si="73">I48+I49</f>
        <v>#VALUE!</v>
      </c>
      <c r="J50" s="8" t="e">
        <f t="shared" ref="J50" si="74">J48+J49</f>
        <v>#VALUE!</v>
      </c>
      <c r="K50" s="8" t="e">
        <f t="shared" ref="K50" si="75">K48+K49</f>
        <v>#VALUE!</v>
      </c>
      <c r="L50" s="8" t="e">
        <f t="shared" ref="L50" si="76">L48+L49</f>
        <v>#VALUE!</v>
      </c>
      <c r="M50" s="8" t="e">
        <f t="shared" ref="M50" si="77">M48+M49</f>
        <v>#VALUE!</v>
      </c>
      <c r="N50" s="8" t="e">
        <f t="shared" ref="N50" si="78">N48+N49</f>
        <v>#VALUE!</v>
      </c>
      <c r="O50" s="8" t="e">
        <f t="shared" ref="O50" si="79">O48+O49</f>
        <v>#VALUE!</v>
      </c>
      <c r="P50" s="8" t="e">
        <f t="shared" ref="P50" si="80">P48+P49</f>
        <v>#VALUE!</v>
      </c>
      <c r="Q50" s="8" t="e">
        <f t="shared" ref="Q50" si="81">Q48+Q49</f>
        <v>#VALUE!</v>
      </c>
      <c r="R50" s="8" t="e">
        <f t="shared" ref="R50" si="82">R48+R49</f>
        <v>#VALUE!</v>
      </c>
      <c r="S50" s="8" t="e">
        <f t="shared" ref="S50" si="83">S48+S49</f>
        <v>#VALUE!</v>
      </c>
      <c r="T50" s="8" t="e">
        <f t="shared" ref="T50" si="84">T48+T49</f>
        <v>#VALUE!</v>
      </c>
      <c r="U50" s="8" t="e">
        <f t="shared" ref="U50" si="85">U48+U49</f>
        <v>#VALUE!</v>
      </c>
      <c r="V50" s="8" t="e">
        <f t="shared" ref="V50" si="86">V48+V49</f>
        <v>#VALUE!</v>
      </c>
      <c r="W50" s="8" t="e">
        <f t="shared" ref="W50" si="87">W48+W49</f>
        <v>#VALUE!</v>
      </c>
      <c r="X50" s="8" t="e">
        <f t="shared" ref="X50" si="88">X48+X49</f>
        <v>#VALUE!</v>
      </c>
    </row>
    <row r="51" spans="2:24">
      <c r="B51" s="5" t="s">
        <v>74</v>
      </c>
      <c r="C51" s="5" t="s">
        <v>62</v>
      </c>
      <c r="D51" s="9"/>
      <c r="E51" s="9">
        <f>IF(E39&lt;='Dati di Input'!$L$8,IPMT('Dati di Input'!$L$7,'Dati di Input'!$L$8,'Dati di Input'!$L$8,'Dati di Input'!$L$6*'Dati di Input'!$I$10),0)</f>
        <v>0</v>
      </c>
      <c r="F51" s="9">
        <f>IF(F39&lt;='Dati di Input'!$L$8,IPMT('Dati di Input'!$L$7,'Dati di Input'!$L$8,'Dati di Input'!$L$8,'Dati di Input'!$L$6*'Dati di Input'!$I$10),0)</f>
        <v>0</v>
      </c>
      <c r="G51" s="9">
        <f>IF(G39&lt;='Dati di Input'!$L$8,IPMT('Dati di Input'!$L$7,'Dati di Input'!$L$8,'Dati di Input'!$L$8,'Dati di Input'!$L$6*'Dati di Input'!$I$10),0)</f>
        <v>0</v>
      </c>
      <c r="H51" s="9">
        <f>IF(H39&lt;='Dati di Input'!$L$8,IPMT('Dati di Input'!$L$7,'Dati di Input'!$L$8,'Dati di Input'!$L$8,'Dati di Input'!$L$6*'Dati di Input'!$I$10),0)</f>
        <v>0</v>
      </c>
      <c r="I51" s="9">
        <f>IF(I39&lt;='Dati di Input'!$L$8,IPMT('Dati di Input'!$L$7,'Dati di Input'!$L$8,'Dati di Input'!$L$8,'Dati di Input'!$L$6*'Dati di Input'!$I$10),0)</f>
        <v>0</v>
      </c>
      <c r="J51" s="9">
        <f>IF(J39&lt;='Dati di Input'!$L$8,IPMT('Dati di Input'!$L$7,'Dati di Input'!$L$8,'Dati di Input'!$L$8,'Dati di Input'!$L$6*'Dati di Input'!$I$10),0)</f>
        <v>0</v>
      </c>
      <c r="K51" s="9">
        <f>IF(K39&lt;='Dati di Input'!$L$8,IPMT('Dati di Input'!$L$7,'Dati di Input'!$L$8,'Dati di Input'!$L$8,'Dati di Input'!$L$6*'Dati di Input'!$I$10),0)</f>
        <v>0</v>
      </c>
      <c r="L51" s="9">
        <f>IF(L39&lt;='Dati di Input'!$L$8,IPMT('Dati di Input'!$L$7,'Dati di Input'!$L$8,'Dati di Input'!$L$8,'Dati di Input'!$L$6*'Dati di Input'!$I$10),0)</f>
        <v>0</v>
      </c>
      <c r="M51" s="9">
        <f>IF(M39&lt;='Dati di Input'!$L$8,IPMT('Dati di Input'!$L$7,'Dati di Input'!$L$8,'Dati di Input'!$L$8,'Dati di Input'!$L$6*'Dati di Input'!$I$10),0)</f>
        <v>0</v>
      </c>
      <c r="N51" s="9">
        <f>IF(N39&lt;='Dati di Input'!$L$8,IPMT('Dati di Input'!$L$7,'Dati di Input'!$L$8,'Dati di Input'!$L$8,'Dati di Input'!$L$6*'Dati di Input'!$I$10),0)</f>
        <v>0</v>
      </c>
      <c r="O51" s="9">
        <f>IF(O39&lt;='Dati di Input'!$L$8,IPMT('Dati di Input'!$L$7,'Dati di Input'!$L$8,'Dati di Input'!$L$8,'Dati di Input'!$L$6*'Dati di Input'!$I$10),0)</f>
        <v>0</v>
      </c>
      <c r="P51" s="9">
        <f>IF(P39&lt;='Dati di Input'!$L$8,IPMT('Dati di Input'!$L$7,'Dati di Input'!$L$8,'Dati di Input'!$L$8,'Dati di Input'!$L$6*'Dati di Input'!$I$10),0)</f>
        <v>0</v>
      </c>
      <c r="Q51" s="9">
        <f>IF(Q39&lt;='Dati di Input'!$L$8,IPMT('Dati di Input'!$L$7,'Dati di Input'!$L$8,'Dati di Input'!$L$8,'Dati di Input'!$L$6*'Dati di Input'!$I$10),0)</f>
        <v>0</v>
      </c>
      <c r="R51" s="9">
        <f>IF(R39&lt;='Dati di Input'!$L$8,IPMT('Dati di Input'!$L$7,'Dati di Input'!$L$8,'Dati di Input'!$L$8,'Dati di Input'!$L$6*'Dati di Input'!$I$10),0)</f>
        <v>0</v>
      </c>
      <c r="S51" s="9">
        <f>IF(S39&lt;='Dati di Input'!$L$8,IPMT('Dati di Input'!$L$7,'Dati di Input'!$L$8,'Dati di Input'!$L$8,'Dati di Input'!$L$6*'Dati di Input'!$I$10),0)</f>
        <v>0</v>
      </c>
      <c r="T51" s="9">
        <f>IF(T39&lt;='Dati di Input'!$L$8,IPMT('Dati di Input'!$L$7,'Dati di Input'!$L$8,'Dati di Input'!$L$8,'Dati di Input'!$L$6*'Dati di Input'!$I$10),0)</f>
        <v>0</v>
      </c>
      <c r="U51" s="9">
        <f>IF(U39&lt;='Dati di Input'!$L$8,IPMT('Dati di Input'!$L$7,'Dati di Input'!$L$8,'Dati di Input'!$L$8,'Dati di Input'!$L$6*'Dati di Input'!$I$10),0)</f>
        <v>0</v>
      </c>
      <c r="V51" s="9">
        <f>IF(V39&lt;='Dati di Input'!$L$8,IPMT('Dati di Input'!$L$7,'Dati di Input'!$L$8,'Dati di Input'!$L$8,'Dati di Input'!$L$6*'Dati di Input'!$I$10),0)</f>
        <v>0</v>
      </c>
      <c r="W51" s="9">
        <f>IF(W39&lt;='Dati di Input'!$L$8,IPMT('Dati di Input'!$L$7,'Dati di Input'!$L$8,'Dati di Input'!$L$8,'Dati di Input'!$L$6*'Dati di Input'!$I$10),0)</f>
        <v>0</v>
      </c>
      <c r="X51" s="9">
        <f>IF(X39&lt;='Dati di Input'!$L$8,IPMT('Dati di Input'!$L$7,'Dati di Input'!$L$8,'Dati di Input'!$L$8,'Dati di Input'!$L$6*'Dati di Input'!$I$10),0)</f>
        <v>0</v>
      </c>
    </row>
    <row r="52" spans="2:24">
      <c r="B52" s="10" t="s">
        <v>75</v>
      </c>
      <c r="C52" s="5" t="s">
        <v>62</v>
      </c>
      <c r="D52" s="11"/>
      <c r="E52" s="11" t="e">
        <f>IF((E45+E47+E49+E51)&lt;0,0,E45+E47+E49+E51)</f>
        <v>#VALUE!</v>
      </c>
      <c r="F52" s="11" t="e">
        <f>IF((F45+F47+F49+F51)&lt;0,0,F45+F47+F49+F51)</f>
        <v>#VALUE!</v>
      </c>
      <c r="G52" s="11" t="e">
        <f>IF((G45+G47+G49+G51)&lt;0,0,G45+G47+G49+G51)</f>
        <v>#VALUE!</v>
      </c>
      <c r="H52" s="11" t="e">
        <f t="shared" ref="H52" si="89">IF((H45+H47+H49+H51)&lt;0,0,H45+H47+H49+H51)</f>
        <v>#VALUE!</v>
      </c>
      <c r="I52" s="11" t="e">
        <f t="shared" ref="I52" si="90">IF((I45+I47+I49+I51)&lt;0,0,I45+I47+I49+I51)</f>
        <v>#VALUE!</v>
      </c>
      <c r="J52" s="11" t="e">
        <f t="shared" ref="J52" si="91">IF((J45+J47+J49+J51)&lt;0,0,J45+J47+J49+J51)</f>
        <v>#VALUE!</v>
      </c>
      <c r="K52" s="11" t="e">
        <f t="shared" ref="K52" si="92">IF((K45+K47+K49+K51)&lt;0,0,K45+K47+K49+K51)</f>
        <v>#VALUE!</v>
      </c>
      <c r="L52" s="11" t="e">
        <f t="shared" ref="L52" si="93">IF((L45+L47+L49+L51)&lt;0,0,L45+L47+L49+L51)</f>
        <v>#VALUE!</v>
      </c>
      <c r="M52" s="11" t="e">
        <f t="shared" ref="M52" si="94">IF((M45+M47+M49+M51)&lt;0,0,M45+M47+M49+M51)</f>
        <v>#VALUE!</v>
      </c>
      <c r="N52" s="11" t="e">
        <f t="shared" ref="N52" si="95">IF((N45+N47+N49+N51)&lt;0,0,N45+N47+N49+N51)</f>
        <v>#VALUE!</v>
      </c>
      <c r="O52" s="11" t="e">
        <f t="shared" ref="O52" si="96">IF((O45+O47+O49+O51)&lt;0,0,O45+O47+O49+O51)</f>
        <v>#VALUE!</v>
      </c>
      <c r="P52" s="11" t="e">
        <f t="shared" ref="P52" si="97">IF((P45+P47+P49+P51)&lt;0,0,P45+P47+P49+P51)</f>
        <v>#VALUE!</v>
      </c>
      <c r="Q52" s="11" t="e">
        <f t="shared" ref="Q52" si="98">IF((Q45+Q47+Q49+Q51)&lt;0,0,Q45+Q47+Q49+Q51)</f>
        <v>#VALUE!</v>
      </c>
      <c r="R52" s="11" t="e">
        <f t="shared" ref="R52" si="99">IF((R45+R47+R49+R51)&lt;0,0,R45+R47+R49+R51)</f>
        <v>#VALUE!</v>
      </c>
      <c r="S52" s="11" t="e">
        <f t="shared" ref="S52" si="100">IF((S45+S47+S49+S51)&lt;0,0,S45+S47+S49+S51)</f>
        <v>#VALUE!</v>
      </c>
      <c r="T52" s="11" t="e">
        <f t="shared" ref="T52" si="101">IF((T45+T47+T49+T51)&lt;0,0,T45+T47+T49+T51)</f>
        <v>#VALUE!</v>
      </c>
      <c r="U52" s="11" t="e">
        <f t="shared" ref="U52" si="102">IF((U45+U47+U49+U51)&lt;0,0,U45+U47+U49+U51)</f>
        <v>#VALUE!</v>
      </c>
      <c r="V52" s="11" t="e">
        <f t="shared" ref="V52" si="103">IF((V45+V47+V49+V51)&lt;0,0,V45+V47+V49+V51)</f>
        <v>#VALUE!</v>
      </c>
      <c r="W52" s="11" t="e">
        <f t="shared" ref="W52" si="104">IF((W45+W47+W49+W51)&lt;0,0,W45+W47+W49+W51)</f>
        <v>#VALUE!</v>
      </c>
      <c r="X52" s="11" t="e">
        <f t="shared" ref="X52" si="105">IF((X45+X47+X49+X51)&lt;0,0,X45+X47+X49+X51)</f>
        <v>#VALUE!</v>
      </c>
    </row>
    <row r="53" spans="2:24">
      <c r="B53" s="5" t="s">
        <v>76</v>
      </c>
      <c r="C53" s="5" t="s">
        <v>62</v>
      </c>
      <c r="D53" s="6"/>
      <c r="E53" s="6" t="e">
        <f>-IF(E52*'Dati di Input'!$L$9&lt;0,0,E52*'Dati di Input'!$L$9)</f>
        <v>#VALUE!</v>
      </c>
      <c r="F53" s="6" t="e">
        <f>-IF(F52*'Dati di Input'!$L$9&lt;0,0,F52*'Dati di Input'!$L$9)</f>
        <v>#VALUE!</v>
      </c>
      <c r="G53" s="6" t="e">
        <f>-IF(G52*'Dati di Input'!$L$9&lt;0,0,G52*'Dati di Input'!$L$9)</f>
        <v>#VALUE!</v>
      </c>
      <c r="H53" s="6" t="e">
        <f>-IF(H52*'Dati di Input'!$L$9&lt;0,0,H52*'Dati di Input'!$L$9)</f>
        <v>#VALUE!</v>
      </c>
      <c r="I53" s="6" t="e">
        <f>-IF(I52*'Dati di Input'!$L$9&lt;0,0,I52*'Dati di Input'!$L$9)</f>
        <v>#VALUE!</v>
      </c>
      <c r="J53" s="6" t="e">
        <f>-IF(J52*'Dati di Input'!$L$9&lt;0,0,J52*'Dati di Input'!$L$9)</f>
        <v>#VALUE!</v>
      </c>
      <c r="K53" s="6" t="e">
        <f>-IF(K52*'Dati di Input'!$L$9&lt;0,0,K52*'Dati di Input'!$L$9)</f>
        <v>#VALUE!</v>
      </c>
      <c r="L53" s="6" t="e">
        <f>-IF(L52*'Dati di Input'!$L$9&lt;0,0,L52*'Dati di Input'!$L$9)</f>
        <v>#VALUE!</v>
      </c>
      <c r="M53" s="6" t="e">
        <f>-IF(M52*'Dati di Input'!$L$9&lt;0,0,M52*'Dati di Input'!$L$9)</f>
        <v>#VALUE!</v>
      </c>
      <c r="N53" s="6" t="e">
        <f>-IF(N52*'Dati di Input'!$L$9&lt;0,0,N52*'Dati di Input'!$L$9)</f>
        <v>#VALUE!</v>
      </c>
      <c r="O53" s="6" t="e">
        <f>-IF(O52*'Dati di Input'!$L$9&lt;0,0,O52*'Dati di Input'!$L$9)</f>
        <v>#VALUE!</v>
      </c>
      <c r="P53" s="6" t="e">
        <f>-IF(P52*'Dati di Input'!$L$9&lt;0,0,P52*'Dati di Input'!$L$9)</f>
        <v>#VALUE!</v>
      </c>
      <c r="Q53" s="6" t="e">
        <f>-IF(Q52*'Dati di Input'!$L$9&lt;0,0,Q52*'Dati di Input'!$L$9)</f>
        <v>#VALUE!</v>
      </c>
      <c r="R53" s="6" t="e">
        <f>-IF(R52*'Dati di Input'!$L$9&lt;0,0,R52*'Dati di Input'!$L$9)</f>
        <v>#VALUE!</v>
      </c>
      <c r="S53" s="6" t="e">
        <f>-IF(S52*'Dati di Input'!$L$9&lt;0,0,S52*'Dati di Input'!$L$9)</f>
        <v>#VALUE!</v>
      </c>
      <c r="T53" s="6" t="e">
        <f>-IF(T52*'Dati di Input'!$L$9&lt;0,0,T52*'Dati di Input'!$L$9)</f>
        <v>#VALUE!</v>
      </c>
      <c r="U53" s="6" t="e">
        <f>-IF(U52*'Dati di Input'!$L$9&lt;0,0,U52*'Dati di Input'!$L$9)</f>
        <v>#VALUE!</v>
      </c>
      <c r="V53" s="6" t="e">
        <f>-IF(V52*'Dati di Input'!$L$9&lt;0,0,V52*'Dati di Input'!$L$9)</f>
        <v>#VALUE!</v>
      </c>
      <c r="W53" s="6" t="e">
        <f>-IF(W52*'Dati di Input'!$L$9&lt;0,0,W52*'Dati di Input'!$L$9)</f>
        <v>#VALUE!</v>
      </c>
      <c r="X53" s="6" t="e">
        <f>-IF(X52*'Dati di Input'!$L$9&lt;0,0,X52*'Dati di Input'!$L$9)</f>
        <v>#VALUE!</v>
      </c>
    </row>
    <row r="54" spans="2:24">
      <c r="B54" s="7" t="s">
        <v>77</v>
      </c>
      <c r="C54" s="5" t="s">
        <v>62</v>
      </c>
      <c r="D54" s="8"/>
      <c r="E54" s="8" t="e">
        <f>E50+E51+E53</f>
        <v>#VALUE!</v>
      </c>
      <c r="F54" s="8" t="e">
        <f t="shared" ref="F54" si="106">F50+F51+F53</f>
        <v>#VALUE!</v>
      </c>
      <c r="G54" s="8" t="e">
        <f t="shared" ref="G54" si="107">G50+G51+G53</f>
        <v>#VALUE!</v>
      </c>
      <c r="H54" s="8" t="e">
        <f t="shared" ref="H54" si="108">H50+H51+H53</f>
        <v>#VALUE!</v>
      </c>
      <c r="I54" s="8" t="e">
        <f t="shared" ref="I54" si="109">I50+I51+I53</f>
        <v>#VALUE!</v>
      </c>
      <c r="J54" s="8" t="e">
        <f t="shared" ref="J54" si="110">J50+J51+J53</f>
        <v>#VALUE!</v>
      </c>
      <c r="K54" s="8" t="e">
        <f t="shared" ref="K54" si="111">K50+K51+K53</f>
        <v>#VALUE!</v>
      </c>
      <c r="L54" s="8" t="e">
        <f t="shared" ref="L54" si="112">L50+L51+L53</f>
        <v>#VALUE!</v>
      </c>
      <c r="M54" s="8" t="e">
        <f t="shared" ref="M54" si="113">M50+M51+M53</f>
        <v>#VALUE!</v>
      </c>
      <c r="N54" s="8" t="e">
        <f t="shared" ref="N54" si="114">N50+N51+N53</f>
        <v>#VALUE!</v>
      </c>
      <c r="O54" s="8" t="e">
        <f t="shared" ref="O54" si="115">O50+O51+O53</f>
        <v>#VALUE!</v>
      </c>
      <c r="P54" s="8" t="e">
        <f t="shared" ref="P54" si="116">P50+P51+P53</f>
        <v>#VALUE!</v>
      </c>
      <c r="Q54" s="8" t="e">
        <f t="shared" ref="Q54" si="117">Q50+Q51+Q53</f>
        <v>#VALUE!</v>
      </c>
      <c r="R54" s="8" t="e">
        <f t="shared" ref="R54" si="118">R50+R51+R53</f>
        <v>#VALUE!</v>
      </c>
      <c r="S54" s="8" t="e">
        <f t="shared" ref="S54" si="119">S50+S51+S53</f>
        <v>#VALUE!</v>
      </c>
      <c r="T54" s="8" t="e">
        <f t="shared" ref="T54" si="120">T50+T51+T53</f>
        <v>#VALUE!</v>
      </c>
      <c r="U54" s="8" t="e">
        <f t="shared" ref="U54" si="121">U50+U51+U53</f>
        <v>#VALUE!</v>
      </c>
      <c r="V54" s="8" t="e">
        <f t="shared" ref="V54" si="122">V50+V51+V53</f>
        <v>#VALUE!</v>
      </c>
      <c r="W54" s="8" t="e">
        <f t="shared" ref="W54" si="123">W50+W51+W53</f>
        <v>#VALUE!</v>
      </c>
      <c r="X54" s="8" t="e">
        <f t="shared" ref="X54" si="124">X50+X51+X53</f>
        <v>#VALUE!</v>
      </c>
    </row>
    <row r="55" spans="2:24">
      <c r="B55" s="5" t="s">
        <v>78</v>
      </c>
      <c r="C55" s="5" t="s">
        <v>62</v>
      </c>
      <c r="D55" s="6">
        <f>D48+D40+D53</f>
        <v>0</v>
      </c>
      <c r="E55" s="6" t="e">
        <f>E48+E40+E53</f>
        <v>#VALUE!</v>
      </c>
      <c r="F55" s="6" t="e">
        <f t="shared" ref="F55:X55" si="125">F48+F40+F53</f>
        <v>#VALUE!</v>
      </c>
      <c r="G55" s="6" t="e">
        <f t="shared" si="125"/>
        <v>#VALUE!</v>
      </c>
      <c r="H55" s="6" t="e">
        <f t="shared" si="125"/>
        <v>#VALUE!</v>
      </c>
      <c r="I55" s="6" t="e">
        <f t="shared" si="125"/>
        <v>#VALUE!</v>
      </c>
      <c r="J55" s="6" t="e">
        <f t="shared" si="125"/>
        <v>#VALUE!</v>
      </c>
      <c r="K55" s="6" t="e">
        <f t="shared" si="125"/>
        <v>#VALUE!</v>
      </c>
      <c r="L55" s="6" t="e">
        <f t="shared" si="125"/>
        <v>#VALUE!</v>
      </c>
      <c r="M55" s="6" t="e">
        <f t="shared" si="125"/>
        <v>#VALUE!</v>
      </c>
      <c r="N55" s="6" t="e">
        <f t="shared" si="125"/>
        <v>#VALUE!</v>
      </c>
      <c r="O55" s="6" t="e">
        <f t="shared" si="125"/>
        <v>#VALUE!</v>
      </c>
      <c r="P55" s="6" t="e">
        <f t="shared" si="125"/>
        <v>#VALUE!</v>
      </c>
      <c r="Q55" s="6" t="e">
        <f t="shared" si="125"/>
        <v>#VALUE!</v>
      </c>
      <c r="R55" s="6" t="e">
        <f t="shared" si="125"/>
        <v>#VALUE!</v>
      </c>
      <c r="S55" s="6" t="e">
        <f t="shared" si="125"/>
        <v>#VALUE!</v>
      </c>
      <c r="T55" s="6" t="e">
        <f t="shared" si="125"/>
        <v>#VALUE!</v>
      </c>
      <c r="U55" s="6" t="e">
        <f t="shared" si="125"/>
        <v>#VALUE!</v>
      </c>
      <c r="V55" s="6" t="e">
        <f t="shared" si="125"/>
        <v>#VALUE!</v>
      </c>
      <c r="W55" s="6" t="e">
        <f t="shared" si="125"/>
        <v>#VALUE!</v>
      </c>
      <c r="X55" s="6" t="e">
        <f t="shared" si="125"/>
        <v>#VALUE!</v>
      </c>
    </row>
    <row r="56" spans="2:24">
      <c r="B56" s="5" t="s">
        <v>79</v>
      </c>
      <c r="C56" s="5" t="s">
        <v>62</v>
      </c>
      <c r="D56" s="6">
        <f>D55</f>
        <v>0</v>
      </c>
      <c r="E56" s="6" t="e">
        <f>IF(E39&gt;'Dati di Input'!$F$11,0,IF(E39=0,$D$55,D56+E55))</f>
        <v>#VALUE!</v>
      </c>
      <c r="F56" s="6" t="e">
        <f>IF(F39&gt;'Dati di Input'!$F$11,0,IF(F39=0,$D$55,E56+F55))</f>
        <v>#VALUE!</v>
      </c>
      <c r="G56" s="6" t="e">
        <f>IF(G39&gt;'Dati di Input'!$F$11,0,IF(G39=0,$D$55,F56+G55))</f>
        <v>#VALUE!</v>
      </c>
      <c r="H56" s="6" t="e">
        <f>IF(H39&gt;'Dati di Input'!$F$11,0,IF(H39=0,$D$55,G56+H55))</f>
        <v>#VALUE!</v>
      </c>
      <c r="I56" s="6" t="e">
        <f>IF(I39&gt;'Dati di Input'!$F$11,0,IF(I39=0,$D$55,H56+I55))</f>
        <v>#VALUE!</v>
      </c>
      <c r="J56" s="6" t="e">
        <f>IF(J39&gt;'Dati di Input'!$F$11,0,IF(J39=0,$D$55,I56+J55))</f>
        <v>#VALUE!</v>
      </c>
      <c r="K56" s="6" t="e">
        <f>IF(K39&gt;'Dati di Input'!$F$11,0,IF(K39=0,$D$55,J56+K55))</f>
        <v>#VALUE!</v>
      </c>
      <c r="L56" s="6" t="e">
        <f>IF(L39&gt;'Dati di Input'!$F$11,0,IF(L39=0,$D$55,K56+L55))</f>
        <v>#VALUE!</v>
      </c>
      <c r="M56" s="6" t="e">
        <f>IF(M39&gt;'Dati di Input'!$F$11,0,IF(M39=0,$D$55,L56+M55))</f>
        <v>#VALUE!</v>
      </c>
      <c r="N56" s="6" t="e">
        <f>IF(N39&gt;'Dati di Input'!$F$11,0,IF(N39=0,$D$55,M56+N55))</f>
        <v>#VALUE!</v>
      </c>
      <c r="O56" s="6" t="e">
        <f>IF(O39&gt;'Dati di Input'!$F$11,0,IF(O39=0,$D$55,N56+O55))</f>
        <v>#VALUE!</v>
      </c>
      <c r="P56" s="6" t="e">
        <f>IF(P39&gt;'Dati di Input'!$F$11,0,IF(P39=0,$D$55,O56+P55))</f>
        <v>#VALUE!</v>
      </c>
      <c r="Q56" s="6" t="e">
        <f>IF(Q39&gt;'Dati di Input'!$F$11,0,IF(Q39=0,$D$55,P56+Q55))</f>
        <v>#VALUE!</v>
      </c>
      <c r="R56" s="6" t="e">
        <f>IF(R39&gt;'Dati di Input'!$F$11,0,IF(R39=0,$D$55,Q56+R55))</f>
        <v>#VALUE!</v>
      </c>
      <c r="S56" s="6" t="e">
        <f>IF(S39&gt;'Dati di Input'!$F$11,0,IF(S39=0,$D$55,R56+S55))</f>
        <v>#VALUE!</v>
      </c>
      <c r="T56" s="6" t="e">
        <f>IF(T39&gt;'Dati di Input'!$F$11,0,IF(T39=0,$D$55,S56+T55))</f>
        <v>#VALUE!</v>
      </c>
      <c r="U56" s="6" t="e">
        <f>IF(U39&gt;'Dati di Input'!$F$11,0,IF(U39=0,$D$55,T56+U55))</f>
        <v>#VALUE!</v>
      </c>
      <c r="V56" s="6" t="e">
        <f>IF(V39&gt;'Dati di Input'!$F$11,0,IF(V39=0,$D$55,U56+V55))</f>
        <v>#VALUE!</v>
      </c>
      <c r="W56" s="6" t="e">
        <f>IF(W39&gt;'Dati di Input'!$F$11,0,IF(W39=0,$D$55,V56+W55))</f>
        <v>#VALUE!</v>
      </c>
      <c r="X56" s="6" t="e">
        <f>IF(X39&gt;'Dati di Input'!$F$11,0,IF(X39=0,$D$55,W56+X55))</f>
        <v>#VALUE!</v>
      </c>
    </row>
    <row r="57" spans="2:24">
      <c r="B57" s="5" t="s">
        <v>80</v>
      </c>
      <c r="C57" s="5" t="s">
        <v>62</v>
      </c>
      <c r="D57" s="6">
        <f>D40+D47+D53</f>
        <v>0</v>
      </c>
      <c r="E57" s="6" t="e">
        <f>E40+E47+E53</f>
        <v>#VALUE!</v>
      </c>
      <c r="F57" s="6" t="e">
        <f t="shared" ref="F57:X57" si="126">F40+F47+F53</f>
        <v>#VALUE!</v>
      </c>
      <c r="G57" s="6" t="e">
        <f t="shared" si="126"/>
        <v>#VALUE!</v>
      </c>
      <c r="H57" s="6" t="e">
        <f t="shared" si="126"/>
        <v>#VALUE!</v>
      </c>
      <c r="I57" s="6" t="e">
        <f t="shared" si="126"/>
        <v>#VALUE!</v>
      </c>
      <c r="J57" s="6" t="e">
        <f t="shared" si="126"/>
        <v>#VALUE!</v>
      </c>
      <c r="K57" s="6" t="e">
        <f t="shared" si="126"/>
        <v>#VALUE!</v>
      </c>
      <c r="L57" s="6" t="e">
        <f t="shared" si="126"/>
        <v>#VALUE!</v>
      </c>
      <c r="M57" s="6" t="e">
        <f t="shared" si="126"/>
        <v>#VALUE!</v>
      </c>
      <c r="N57" s="6" t="e">
        <f t="shared" si="126"/>
        <v>#VALUE!</v>
      </c>
      <c r="O57" s="6" t="e">
        <f t="shared" si="126"/>
        <v>#VALUE!</v>
      </c>
      <c r="P57" s="6" t="e">
        <f t="shared" si="126"/>
        <v>#VALUE!</v>
      </c>
      <c r="Q57" s="6" t="e">
        <f t="shared" si="126"/>
        <v>#VALUE!</v>
      </c>
      <c r="R57" s="6" t="e">
        <f t="shared" si="126"/>
        <v>#VALUE!</v>
      </c>
      <c r="S57" s="6" t="e">
        <f t="shared" si="126"/>
        <v>#VALUE!</v>
      </c>
      <c r="T57" s="6" t="e">
        <f t="shared" si="126"/>
        <v>#VALUE!</v>
      </c>
      <c r="U57" s="6" t="e">
        <f t="shared" si="126"/>
        <v>#VALUE!</v>
      </c>
      <c r="V57" s="6" t="e">
        <f t="shared" si="126"/>
        <v>#VALUE!</v>
      </c>
      <c r="W57" s="6" t="e">
        <f t="shared" si="126"/>
        <v>#VALUE!</v>
      </c>
      <c r="X57" s="6" t="e">
        <f t="shared" si="126"/>
        <v>#VALUE!</v>
      </c>
    </row>
    <row r="58" spans="2:24"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2:24">
      <c r="C59" s="18" t="s">
        <v>34</v>
      </c>
      <c r="D59" s="19" t="e">
        <f>SUM(E59:X59)+D55</f>
        <v>#VALUE!</v>
      </c>
      <c r="E59" s="20" t="e">
        <f>calcolo!E55/((1+IF('Dati di Input'!$L$11&lt;=9%,'Dati di Input'!$L$11,9%))^calcolo!E39)</f>
        <v>#VALUE!</v>
      </c>
      <c r="F59" s="20" t="e">
        <f>calcolo!F55/((1+IF('Dati di Input'!$L$11&lt;=9%,'Dati di Input'!$L$11,9%))^calcolo!F39)</f>
        <v>#VALUE!</v>
      </c>
      <c r="G59" s="20" t="e">
        <f>calcolo!G55/((1+IF('Dati di Input'!$L$11&lt;=9%,'Dati di Input'!$L$11,9%))^calcolo!G39)</f>
        <v>#VALUE!</v>
      </c>
      <c r="H59" s="20" t="e">
        <f>calcolo!H55/((1+IF('Dati di Input'!$L$11&lt;=9%,'Dati di Input'!$L$11,9%))^calcolo!H39)</f>
        <v>#VALUE!</v>
      </c>
      <c r="I59" s="20" t="e">
        <f>calcolo!I55/((1+IF('Dati di Input'!$L$11&lt;=9%,'Dati di Input'!$L$11,9%))^calcolo!I39)</f>
        <v>#VALUE!</v>
      </c>
      <c r="J59" s="20" t="e">
        <f>calcolo!J55/((1+IF('Dati di Input'!$L$11&lt;=9%,'Dati di Input'!$L$11,9%))^calcolo!J39)</f>
        <v>#VALUE!</v>
      </c>
      <c r="K59" s="20" t="e">
        <f>calcolo!K55/((1+IF('Dati di Input'!$L$11&lt;=9%,'Dati di Input'!$L$11,9%))^calcolo!K39)</f>
        <v>#VALUE!</v>
      </c>
      <c r="L59" s="20" t="e">
        <f>calcolo!L55/((1+IF('Dati di Input'!$L$11&lt;=9%,'Dati di Input'!$L$11,9%))^calcolo!L39)</f>
        <v>#VALUE!</v>
      </c>
      <c r="M59" s="20" t="e">
        <f>calcolo!M55/((1+IF('Dati di Input'!$L$11&lt;=9%,'Dati di Input'!$L$11,9%))^calcolo!M39)</f>
        <v>#VALUE!</v>
      </c>
      <c r="N59" s="20" t="e">
        <f>calcolo!N55/((1+IF('Dati di Input'!$L$11&lt;=9%,'Dati di Input'!$L$11,9%))^calcolo!N39)</f>
        <v>#VALUE!</v>
      </c>
      <c r="O59" s="20" t="e">
        <f>calcolo!O55/((1+IF('Dati di Input'!$L$11&lt;=9%,'Dati di Input'!$L$11,9%))^calcolo!O39)</f>
        <v>#VALUE!</v>
      </c>
      <c r="P59" s="20" t="e">
        <f>calcolo!P55/((1+IF('Dati di Input'!$L$11&lt;=9%,'Dati di Input'!$L$11,9%))^calcolo!P39)</f>
        <v>#VALUE!</v>
      </c>
      <c r="Q59" s="20" t="e">
        <f>calcolo!Q55/((1+IF('Dati di Input'!$L$11&lt;=9%,'Dati di Input'!$L$11,9%))^calcolo!Q39)</f>
        <v>#VALUE!</v>
      </c>
      <c r="R59" s="20" t="e">
        <f>calcolo!R55/((1+IF('Dati di Input'!$L$11&lt;=9%,'Dati di Input'!$L$11,9%))^calcolo!R39)</f>
        <v>#VALUE!</v>
      </c>
      <c r="S59" s="20" t="e">
        <f>calcolo!S55/((1+IF('Dati di Input'!$L$11&lt;=9%,'Dati di Input'!$L$11,9%))^calcolo!S39)</f>
        <v>#VALUE!</v>
      </c>
      <c r="T59" s="20" t="e">
        <f>calcolo!T55/((1+IF('Dati di Input'!$L$11&lt;=9%,'Dati di Input'!$L$11,9%))^calcolo!T39)</f>
        <v>#VALUE!</v>
      </c>
      <c r="U59" s="20" t="e">
        <f>calcolo!U55/((1+IF('Dati di Input'!$L$11&lt;=9%,'Dati di Input'!$L$11,9%))^calcolo!U39)</f>
        <v>#VALUE!</v>
      </c>
      <c r="V59" s="20" t="e">
        <f>calcolo!V55/((1+IF('Dati di Input'!$L$11&lt;=9%,'Dati di Input'!$L$11,9%))^calcolo!V39)</f>
        <v>#VALUE!</v>
      </c>
      <c r="W59" s="20" t="e">
        <f>calcolo!W55/((1+IF('Dati di Input'!$L$11&lt;=9%,'Dati di Input'!$L$11,9%))^calcolo!W39)</f>
        <v>#VALUE!</v>
      </c>
      <c r="X59" s="20" t="e">
        <f>calcolo!X55/((1+IF('Dati di Input'!$L$11&lt;=9%,'Dati di Input'!$L$11,9%))^calcolo!X39)</f>
        <v>#VALUE!</v>
      </c>
    </row>
    <row r="61" spans="2:24" ht="15.5">
      <c r="B61" s="13" t="s">
        <v>82</v>
      </c>
      <c r="C61" s="13" t="s">
        <v>60</v>
      </c>
    </row>
    <row r="62" spans="2:24">
      <c r="B62" s="2"/>
      <c r="C62" s="3"/>
      <c r="D62" s="4">
        <v>0</v>
      </c>
      <c r="E62" s="4">
        <v>1</v>
      </c>
      <c r="F62" s="4">
        <v>2</v>
      </c>
      <c r="G62" s="4">
        <v>3</v>
      </c>
      <c r="H62" s="4">
        <v>4</v>
      </c>
      <c r="I62" s="4">
        <v>5</v>
      </c>
      <c r="J62" s="4">
        <v>6</v>
      </c>
      <c r="K62" s="4">
        <v>7</v>
      </c>
      <c r="L62" s="4">
        <v>8</v>
      </c>
      <c r="M62" s="4">
        <v>9</v>
      </c>
      <c r="N62" s="4">
        <v>10</v>
      </c>
      <c r="O62" s="4">
        <v>11</v>
      </c>
      <c r="P62" s="4">
        <v>12</v>
      </c>
      <c r="Q62" s="4">
        <v>13</v>
      </c>
      <c r="R62" s="4">
        <v>14</v>
      </c>
      <c r="S62" s="4">
        <v>15</v>
      </c>
      <c r="T62" s="4">
        <v>16</v>
      </c>
      <c r="U62" s="4">
        <v>17</v>
      </c>
      <c r="V62" s="4">
        <v>18</v>
      </c>
      <c r="W62" s="4">
        <v>19</v>
      </c>
      <c r="X62" s="4">
        <v>20</v>
      </c>
    </row>
    <row r="63" spans="2:24">
      <c r="B63" s="7" t="s">
        <v>71</v>
      </c>
      <c r="C63" s="5" t="s">
        <v>62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</row>
    <row r="64" spans="2:24">
      <c r="B64" s="7" t="s">
        <v>73</v>
      </c>
      <c r="C64" s="5" t="s">
        <v>62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</row>
    <row r="65" spans="2:24">
      <c r="B65" s="7" t="s">
        <v>77</v>
      </c>
      <c r="C65" s="5" t="s">
        <v>62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</row>
    <row r="66" spans="2:24">
      <c r="B66" s="5" t="s">
        <v>78</v>
      </c>
      <c r="C66" s="5" t="s">
        <v>62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</row>
    <row r="67" spans="2:24">
      <c r="B67" s="5" t="s">
        <v>79</v>
      </c>
      <c r="C67" s="5" t="s">
        <v>62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</row>
    <row r="68" spans="2:24">
      <c r="B68" s="7" t="s">
        <v>34</v>
      </c>
      <c r="C68" s="5" t="s">
        <v>62</v>
      </c>
      <c r="D68" s="8">
        <v>0</v>
      </c>
    </row>
  </sheetData>
  <mergeCells count="1">
    <mergeCell ref="D9:D1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2:A29"/>
  <sheetViews>
    <sheetView workbookViewId="0">
      <selection activeCell="D6" sqref="D6"/>
    </sheetView>
  </sheetViews>
  <sheetFormatPr defaultRowHeight="14.5"/>
  <sheetData>
    <row r="2" spans="1:1">
      <c r="A2" t="s">
        <v>105</v>
      </c>
    </row>
    <row r="3" spans="1:1">
      <c r="A3" t="s">
        <v>106</v>
      </c>
    </row>
    <row r="6" spans="1:1">
      <c r="A6" t="s">
        <v>83</v>
      </c>
    </row>
    <row r="7" spans="1:1">
      <c r="A7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s="1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  <row r="27" spans="1:1">
      <c r="A27" t="s">
        <v>102</v>
      </c>
    </row>
    <row r="28" spans="1:1">
      <c r="A28" t="s">
        <v>103</v>
      </c>
    </row>
    <row r="29" spans="1:1">
      <c r="A29" t="s">
        <v>104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SE_Tag_Hidden xmlns="F713B5F9-DAB8-4276-A218-1CD52E48CA38">
      <Terms xmlns="http://schemas.microsoft.com/office/infopath/2007/PartnerControls">
        <TermInfo xmlns="http://schemas.microsoft.com/office/infopath/2007/PartnerControls">
          <TermName xmlns="http://schemas.microsoft.com/office/infopath/2007/PartnerControls">PNRR</TermName>
          <TermId xmlns="http://schemas.microsoft.com/office/infopath/2007/PartnerControls">3dc5038f-17b8-4e2b-ae2d-0247b379a7bf</TermId>
        </TermInfo>
        <TermInfo xmlns="http://schemas.microsoft.com/office/infopath/2007/PartnerControls">
          <TermName xmlns="http://schemas.microsoft.com/office/infopath/2007/PartnerControls">AGRISOLARE</TermName>
          <TermId xmlns="http://schemas.microsoft.com/office/infopath/2007/PartnerControls">825286ad-b83a-4262-822b-209191380ea5</TermId>
        </TermInfo>
      </Terms>
    </GSE_Tag_Hidden>
    <GSE_Tag_Categoria_Documento_Hidden xmlns="F713B5F9-DAB8-4276-A218-1CD52E48CA3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AGRISOLARE</TermName>
          <TermId xmlns="http://schemas.microsoft.com/office/infopath/2007/PartnerControls">f1d5a86a-10a1-4434-971b-99e04adecddc</TermId>
        </TermInfo>
      </Terms>
    </GSE_Tag_Categoria_Documento_Hidden>
    <GSE_Data_Documento xmlns="F713B5F9-DAB8-4276-A218-1CD52E48CA38">2023-07-23T17:00:00+00:00</GSE_Data_Documento>
    <GSE_Tag_Tipologia_Documento_Hidden xmlns="F713B5F9-DAB8-4276-A218-1CD52E48CA3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Altri contenuti</TermName>
          <TermId xmlns="http://schemas.microsoft.com/office/infopath/2007/PartnerControls">71baa9e8-c0db-4e2a-b427-42ef9cee1a40</TermId>
        </TermInfo>
      </Terms>
    </GSE_Tag_Tipologia_Documento_Hidden>
    <GSE_InHomePage xmlns="F713B5F9-DAB8-4276-A218-1CD52E48CA38">false</GSE_InHomePag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SE Documento CT" ma:contentTypeID="0x010100F9D29725B9904938AB855E27471558CF002DA80C43F21AAB438D0ECFC6E7EC3AF5" ma:contentTypeVersion="0" ma:contentTypeDescription="Content type GSE per i Documenti" ma:contentTypeScope="" ma:versionID="095e34c88c71685d8116a397a0b0c515">
  <xsd:schema xmlns:xsd="http://www.w3.org/2001/XMLSchema" xmlns:xs="http://www.w3.org/2001/XMLSchema" xmlns:p="http://schemas.microsoft.com/office/2006/metadata/properties" xmlns:ns2="F713B5F9-DAB8-4276-A218-1CD52E48CA38" targetNamespace="http://schemas.microsoft.com/office/2006/metadata/properties" ma:root="true" ma:fieldsID="911443c50767c3dd598781463f04f9a5" ns2:_="">
    <xsd:import namespace="F713B5F9-DAB8-4276-A218-1CD52E48CA38"/>
    <xsd:element name="properties">
      <xsd:complexType>
        <xsd:sequence>
          <xsd:element name="documentManagement">
            <xsd:complexType>
              <xsd:all>
                <xsd:element ref="ns2:GSE_InHomePage" minOccurs="0"/>
                <xsd:element ref="ns2:GSE_Tag_Tipologia_Documento_Hidden" minOccurs="0"/>
                <xsd:element ref="ns2:GSE_Tag_Hidden" minOccurs="0"/>
                <xsd:element ref="ns2:GSE_Data_Documento"/>
                <xsd:element ref="ns2:GSE_Tag_Categoria_Documento_Hid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3B5F9-DAB8-4276-A218-1CD52E48CA38" elementFormDefault="qualified">
    <xsd:import namespace="http://schemas.microsoft.com/office/2006/documentManagement/types"/>
    <xsd:import namespace="http://schemas.microsoft.com/office/infopath/2007/PartnerControls"/>
    <xsd:element name="GSE_InHomePage" ma:index="8" nillable="true" ma:displayName="In home page" ma:default="0" ma:description="Mostra in Home page" ma:internalName="GSE_InHomePage">
      <xsd:simpleType>
        <xsd:restriction base="dms:Boolean"/>
      </xsd:simpleType>
    </xsd:element>
    <xsd:element name="GSE_Tag_Tipologia_Documento_Hidden" ma:index="10" nillable="true" ma:taxonomy="true" ma:internalName="GSE_Tag_Tipologia_Documento_Hidden" ma:taxonomyFieldName="GSE_Tag_Tipologia_Documento" ma:displayName="Tipologia documento" ma:default="" ma:fieldId="{31141398-b02d-460d-9d69-2fe8ec1a0b98}" ma:sspId="d3efff16-dcae-4d2f-8491-bf9ce9938986" ma:termSetId="b1d26679-6cfe-459d-a716-023144047ca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SE_Tag_Hidden" ma:index="12" nillable="true" ma:taxonomy="true" ma:internalName="GSE_Tag_Hidden" ma:taxonomyFieldName="GSE_Tag" ma:displayName="Tag" ma:default="" ma:fieldId="{fb87234c-6068-4afa-b2df-c10787c5bf42}" ma:taxonomyMulti="true" ma:sspId="d3efff16-dcae-4d2f-8491-bf9ce9938986" ma:termSetId="662402dd-0c4a-4ea2-b2c3-0b8782ae68b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SE_Data_Documento" ma:index="13" ma:displayName="Data documento" ma:format="DateTime" ma:internalName="GSE_Data_Documento">
      <xsd:simpleType>
        <xsd:restriction base="dms:DateTime"/>
      </xsd:simpleType>
    </xsd:element>
    <xsd:element name="GSE_Tag_Categoria_Documento_Hidden" ma:index="14" nillable="true" ma:taxonomy="true" ma:internalName="GSE_Tag_Categoria_Documento_Hidden" ma:taxonomyFieldName="GSE_Tag_Categoria_Documento" ma:displayName="Categoria documento" ma:default="" ma:fieldId="{421b3840-4f06-44b4-9ed5-7ac63c804f32}" ma:taxonomyMulti="true" ma:sspId="d3efff16-dcae-4d2f-8491-bf9ce9938986" ma:termSetId="439bb2ab-1215-4eb3-b2b3-489b4a6346e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377ED0-7C87-4D02-B445-A1278A05DD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F7744A-0EDA-467F-8DAA-52AF51570DCB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f99e405c-c744-4eb0-896d-c3745bb166d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6241620B-069F-4F00-9AD4-B149EDD31E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Frontespizio</vt:lpstr>
      <vt:lpstr>Dati di Input</vt:lpstr>
      <vt:lpstr>Output Analisi</vt:lpstr>
      <vt:lpstr>calcolo</vt:lpstr>
      <vt:lpstr>elenchi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Bando 2 – Allegato D “Simulatore Analisi Controfattualità Grandi Imprese</dc:title>
  <dc:subject/>
  <dc:creator/>
  <cp:keywords/>
  <dc:description/>
  <cp:lastModifiedBy/>
  <cp:revision/>
  <dcterms:created xsi:type="dcterms:W3CDTF">2015-06-05T18:19:34Z</dcterms:created>
  <dcterms:modified xsi:type="dcterms:W3CDTF">2023-07-24T09:47:24Z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0x010100F9D29725B9904938AB855E27471558CF002DA80C43F21AAB438D0ECFC6E7EC3AF5</vt:lpwstr>
  </property>
  <property fmtid="{D5CDD505-2E9C-101B-9397-08002B2CF9AE}" pid="3" name="GSE_Tag_Categoria_Documento">
    <vt:lpwstr>306;#AGRISOLARE|f1d5a86a-10a1-4434-971b-99e04adecddc</vt:lpwstr>
  </property>
  <property fmtid="{D5CDD505-2E9C-101B-9397-08002B2CF9AE}" pid="5" name="GSE_Tag">
    <vt:lpwstr>285;#PNRR|3dc5038f-17b8-4e2b-ae2d-0247b379a7bf;#307;#AGRISOLARE|825286ad-b83a-4262-822b-209191380ea5</vt:lpwstr>
  </property>
  <property fmtid="{D5CDD505-2E9C-101B-9397-08002B2CF9AE}" pid="6" name="GSE_Tag_Tipologia_Documento">
    <vt:lpwstr>128</vt:lpwstr>
  </property>
</Properties>
</file>